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C2DA573E-4091-49CB-B6B7-2A8272ABD349}" xr6:coauthVersionLast="46" xr6:coauthVersionMax="46" xr10:uidLastSave="{00000000-0000-0000-0000-000000000000}"/>
  <bookViews>
    <workbookView xWindow="-108" yWindow="-108" windowWidth="23256" windowHeight="12576" xr2:uid="{3DFE650E-3E12-4A77-836C-8A79E1274D1F}"/>
  </bookViews>
  <sheets>
    <sheet name="NOTAS" sheetId="1" r:id="rId1"/>
  </sheets>
  <externalReferences>
    <externalReference r:id="rId2"/>
  </externalReferences>
  <definedNames>
    <definedName name="_xlnm.Print_Area" localSheetId="0">NOTAS!$A$1:$H$559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4" i="1" l="1"/>
  <c r="D544" i="1"/>
  <c r="C544" i="1"/>
  <c r="E537" i="1"/>
  <c r="E529" i="1"/>
  <c r="E510" i="1"/>
  <c r="E497" i="1"/>
  <c r="E490" i="1"/>
  <c r="E503" i="1" s="1"/>
  <c r="F501" i="1" s="1"/>
  <c r="C477" i="1"/>
  <c r="C471" i="1"/>
  <c r="C479" i="1" s="1"/>
  <c r="D463" i="1"/>
  <c r="C463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63" i="1" s="1"/>
  <c r="E447" i="1"/>
  <c r="E446" i="1"/>
  <c r="E437" i="1"/>
  <c r="D437" i="1"/>
  <c r="C437" i="1"/>
  <c r="D399" i="1"/>
  <c r="C399" i="1"/>
  <c r="E397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99" i="1" s="1"/>
  <c r="C374" i="1"/>
  <c r="C271" i="1"/>
  <c r="C217" i="1"/>
  <c r="C209" i="1"/>
  <c r="C227" i="1" s="1"/>
  <c r="C201" i="1"/>
  <c r="F193" i="1"/>
  <c r="E193" i="1"/>
  <c r="D193" i="1"/>
  <c r="C193" i="1"/>
  <c r="C167" i="1"/>
  <c r="C157" i="1"/>
  <c r="D149" i="1"/>
  <c r="C149" i="1"/>
  <c r="E147" i="1"/>
  <c r="E149" i="1" s="1"/>
  <c r="E143" i="1"/>
  <c r="C139" i="1"/>
  <c r="D138" i="1"/>
  <c r="C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38" i="1" s="1"/>
  <c r="D118" i="1"/>
  <c r="C118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118" i="1" s="1"/>
  <c r="D89" i="1"/>
  <c r="E89" i="1" s="1"/>
  <c r="E139" i="1" s="1"/>
  <c r="C89" i="1"/>
  <c r="E87" i="1"/>
  <c r="E86" i="1"/>
  <c r="C78" i="1"/>
  <c r="C69" i="1"/>
  <c r="C58" i="1"/>
  <c r="E47" i="1"/>
  <c r="C45" i="1"/>
  <c r="C43" i="1"/>
  <c r="C41" i="1"/>
  <c r="F39" i="1"/>
  <c r="F47" i="1" s="1"/>
  <c r="D39" i="1"/>
  <c r="D47" i="1" s="1"/>
  <c r="C39" i="1"/>
  <c r="C47" i="1" s="1"/>
  <c r="E35" i="1"/>
  <c r="D35" i="1"/>
  <c r="C35" i="1"/>
  <c r="E23" i="1"/>
  <c r="C23" i="1"/>
  <c r="D139" i="1" l="1"/>
</calcChain>
</file>

<file path=xl/sharedStrings.xml><?xml version="1.0" encoding="utf-8"?>
<sst xmlns="http://schemas.openxmlformats.org/spreadsheetml/2006/main" count="454" uniqueCount="403">
  <si>
    <t xml:space="preserve">NOTAS A LOS ESTADOS FINANCIEROS </t>
  </si>
  <si>
    <t>Al 31 de diciembre del 2020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</si>
  <si>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</si>
  <si>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</si>
  <si>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</si>
  <si>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</si>
  <si>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</si>
  <si>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</si>
  <si>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</si>
  <si>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</si>
  <si>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</si>
  <si>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</si>
  <si>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</si>
  <si>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</si>
  <si>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</si>
  <si>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</si>
  <si>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</si>
  <si>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</si>
  <si>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</si>
  <si>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</si>
  <si>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</si>
  <si>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</si>
  <si>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</si>
  <si>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</si>
  <si>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</si>
  <si>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</si>
  <si>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</si>
  <si>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</si>
  <si>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</si>
  <si>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</si>
  <si>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</si>
  <si>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</si>
  <si>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</si>
  <si>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</si>
  <si>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</si>
  <si>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</si>
  <si>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</si>
  <si>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</si>
  <si>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</si>
  <si>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</si>
  <si>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</si>
  <si>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</si>
  <si>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</si>
  <si>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</si>
  <si>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</si>
  <si>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</si>
  <si>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</si>
  <si>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</si>
  <si>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</si>
  <si>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</si>
  <si>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</si>
  <si>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</si>
  <si>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</si>
  <si>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</si>
  <si>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</si>
  <si>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</si>
  <si>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</si>
  <si>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</si>
  <si>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</si>
  <si>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</si>
  <si>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</si>
  <si>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</si>
  <si>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</si>
  <si>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</si>
  <si>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</si>
  <si>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VEHÍCULOS Y EQUIPO TERRESTRE 2011</t>
  </si>
  <si>
    <t>1244154101  AUTOMÓVILES Y CAMIONES 2010</t>
  </si>
  <si>
    <t>1244954900  OTROS EQUIPOS DE TRANSPORTES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</si>
  <si>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</si>
  <si>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</si>
  <si>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</si>
  <si>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</si>
  <si>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</si>
  <si>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</si>
  <si>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</si>
  <si>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</si>
  <si>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</si>
  <si>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</si>
  <si>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</si>
  <si>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</si>
  <si>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</si>
  <si>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</si>
  <si>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</si>
  <si>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</si>
  <si>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</si>
  <si>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</si>
  <si>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</si>
  <si>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</si>
  <si>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</si>
  <si>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</si>
  <si>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</si>
  <si>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</si>
  <si>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</si>
  <si>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1263454901  OTROS EQUIPOS DE TRANSPORTE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</si>
  <si>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</si>
  <si>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</si>
  <si>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</si>
  <si>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</si>
  <si>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</si>
  <si>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</si>
  <si>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</si>
  <si>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</si>
  <si>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</si>
  <si>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</si>
  <si>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</si>
  <si>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</si>
  <si>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</si>
  <si>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</si>
  <si>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</si>
  <si>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</si>
  <si>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</si>
  <si>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2111101001  SUELDOS POR PAGAR</t>
  </si>
  <si>
    <t>2111401003  APORTACION PATRONAL IMSS</t>
  </si>
  <si>
    <t>2111401004  APORTACION PATRONAL INFONAVIT</t>
  </si>
  <si>
    <t>2111401005  APORTACION PATRONAL SAR</t>
  </si>
  <si>
    <t>2115203002  TRANSFERENCIAS DE EN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</si>
  <si>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</si>
  <si>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</si>
  <si>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</si>
  <si>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</si>
  <si>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</si>
  <si>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</si>
  <si>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</si>
  <si>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</si>
  <si>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</si>
  <si>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</si>
  <si>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</si>
  <si>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</si>
  <si>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</si>
  <si>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</si>
  <si>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</si>
  <si>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</si>
  <si>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</si>
  <si>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</si>
  <si>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</si>
  <si>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</si>
  <si>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</si>
  <si>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</si>
  <si>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</si>
  <si>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</si>
  <si>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</si>
  <si>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</si>
  <si>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</si>
  <si>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</si>
  <si>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</si>
  <si>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</si>
  <si>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</si>
  <si>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</si>
  <si>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</si>
  <si>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</si>
  <si>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</si>
  <si>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</si>
  <si>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</si>
  <si>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</si>
  <si>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</si>
  <si>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</si>
  <si>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</si>
  <si>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</si>
  <si>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</si>
  <si>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</si>
  <si>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</si>
  <si>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</si>
  <si>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</si>
  <si>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4221913001  RECURSOS INTERINSTITUCIONALES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</si>
  <si>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</si>
  <si>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</si>
  <si>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</si>
  <si>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</si>
  <si>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</si>
  <si>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</si>
  <si>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</si>
  <si>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</si>
  <si>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</si>
  <si>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</si>
  <si>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</si>
  <si>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</si>
  <si>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</si>
  <si>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</si>
  <si>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</si>
  <si>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</si>
  <si>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</si>
  <si>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</si>
  <si>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</si>
  <si>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</si>
  <si>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</si>
  <si>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</si>
  <si>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</si>
  <si>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5122222000  PROD. A. ANIMAL.</t>
  </si>
  <si>
    <t>5124242000  CEMENTO Y PRODUCTOS DE CONCRETO</t>
  </si>
  <si>
    <t>5124243000  CAL, YESO Y PRODUCTOS DE YESO</t>
  </si>
  <si>
    <t>5124244000  MADERA Y PRODUCTOS DE MADERA</t>
  </si>
  <si>
    <t>5124246000  MATERIAL ELECTRICO Y ELECTRONICO</t>
  </si>
  <si>
    <t>5124247000  ARTICULOS METALICOS</t>
  </si>
  <si>
    <t>5124248000  MATERIALES COMPLEMENTARIOS</t>
  </si>
  <si>
    <t>5124249000  OTROS MATERIALES Y A</t>
  </si>
  <si>
    <t>5125251000  SUSTANCIAS QUÍMICAS</t>
  </si>
  <si>
    <t>5125252000  FERTILIZANTES, PESTI</t>
  </si>
  <si>
    <t>5125253000  MEDICINAS Y PRODUCTO</t>
  </si>
  <si>
    <t>5125254000  MATERIALES, ACCESOR</t>
  </si>
  <si>
    <t>5125256000  FIB. SINTET. HULE</t>
  </si>
  <si>
    <t>5125259000  OTROS PRODUCTOS QUÍMICOS</t>
  </si>
  <si>
    <t>5126261000  COMBUSTIBLES, LUBRI</t>
  </si>
  <si>
    <t>5127271000  VESTUARIOS Y UNIFORMES</t>
  </si>
  <si>
    <t>5127273000  ARTÍCULOS DEPORTIVOS</t>
  </si>
  <si>
    <t>5129291000  HERRAMIENTAS MENORES</t>
  </si>
  <si>
    <t>5129292000  REFACCIONES, ACCESO</t>
  </si>
  <si>
    <t>5129293000  REF. A. EQ. EDU Y R</t>
  </si>
  <si>
    <t>5129294000  REFACCIONES Y ACCESO</t>
  </si>
  <si>
    <t>5129296000  REF. EQ. TRANSP.</t>
  </si>
  <si>
    <t>5129299000  REF. OT. BIE. MUEB.</t>
  </si>
  <si>
    <t>5131311000  SERVICIO DE ENERGÍA ELÉCTRICA</t>
  </si>
  <si>
    <t>5131312000  GAS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</si>
  <si>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</si>
  <si>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</si>
  <si>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</si>
  <si>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</si>
  <si>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</si>
  <si>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5132327000  ARRE. ACT. INTANG</t>
  </si>
  <si>
    <t>5132329000  OTROS ARRENDAMIENTOS</t>
  </si>
  <si>
    <t>5133331000  SERVS. LEGALES, DE</t>
  </si>
  <si>
    <t>5133333000  SERVS. CONSULT. ADM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</si>
  <si>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</si>
  <si>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</si>
  <si>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</si>
  <si>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</si>
  <si>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</si>
  <si>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</si>
  <si>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</si>
  <si>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</si>
  <si>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</si>
  <si>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</si>
  <si>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</si>
  <si>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</si>
  <si>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5136361100  DIFUSION POR RADIO,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</si>
  <si>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</si>
  <si>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</si>
  <si>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</si>
  <si>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</si>
  <si>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</si>
  <si>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</si>
  <si>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</si>
  <si>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</si>
  <si>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</si>
  <si>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5139394000  SENT. Y RESOL. JUD.</t>
  </si>
  <si>
    <t>5139395000  PENAS, MULTAS</t>
  </si>
  <si>
    <t>5139396000  OT. GTOS. RESPONS.</t>
  </si>
  <si>
    <t>5139398000  IMPUESTO DE NOMINA</t>
  </si>
  <si>
    <t>5139399000  OTROS SERVICIOS GENERALES</t>
  </si>
  <si>
    <t>5242442000  BECAS O. AYUDA</t>
  </si>
  <si>
    <t>5513258300  D.A. EDIFICIOS NO RESIDENCIALES</t>
  </si>
  <si>
    <t>5515151100  DEP. MUEBLES DE OFIC</t>
  </si>
  <si>
    <t>5515151200  "DEP. MUEBLES, EXCEP</t>
  </si>
  <si>
    <t>5515151500  DEP. EQUIPO DE COMPU</t>
  </si>
  <si>
    <t>5515151900  DEP. OTROS MOBILIARI</t>
  </si>
  <si>
    <t>5515252100  DEP. EQUIPO Y APARAT</t>
  </si>
  <si>
    <t>5515252300  DEP. CÁMARAS FOTOGRÁ</t>
  </si>
  <si>
    <t>5515252900  DEP. OTROS MOBILIARI</t>
  </si>
  <si>
    <t>5515353100  DEP. EQUIPO MEDICO Y</t>
  </si>
  <si>
    <t>5515454100  DEP. AUTOMOVILES Y CAMIONES</t>
  </si>
  <si>
    <t>5515454900  DEP. OTROS EQUIPOS DE TRANSPORTE</t>
  </si>
  <si>
    <t>5515656200  DEP. MAQUINARIA Y EQ</t>
  </si>
  <si>
    <t>5515656400  DEP. SISTEMA DE AIRE</t>
  </si>
  <si>
    <t>5515656500  DEP. EQUIPOS DE COMU</t>
  </si>
  <si>
    <t>5515656600  DEP. EQUIPO DE GENER</t>
  </si>
  <si>
    <t>5515656700  DEP. HERRAMIENTAS Y</t>
  </si>
  <si>
    <t>5515656900  DEP. OTROS EQUIPOS</t>
  </si>
  <si>
    <t>5515751300  DEP. BIENES ARTISTIC</t>
  </si>
  <si>
    <t>5517959700  AMORTIZACIÓN DE LICE</t>
  </si>
  <si>
    <t>5518000001  BAJA DE ACTIVO FIJO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</si>
  <si>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</si>
  <si>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</si>
  <si>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</si>
  <si>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</si>
  <si>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</si>
  <si>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</si>
  <si>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</si>
  <si>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INT. FAM EDUC S OB P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</si>
  <si>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</si>
  <si>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</si>
  <si>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</si>
  <si>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</si>
  <si>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</si>
  <si>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</si>
  <si>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</si>
  <si>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</si>
  <si>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</si>
  <si>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</si>
  <si>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</si>
  <si>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</si>
  <si>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</si>
  <si>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</si>
  <si>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</si>
  <si>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</si>
  <si>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</si>
  <si>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</si>
  <si>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</si>
  <si>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</si>
  <si>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</si>
  <si>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</si>
  <si>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</si>
  <si>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</si>
  <si>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</si>
  <si>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</si>
  <si>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3220000028  RESULTADO DEL EJERCICIO 2020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</si>
  <si>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</si>
  <si>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</si>
  <si>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</si>
  <si>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</si>
  <si>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</si>
  <si>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</si>
  <si>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</si>
  <si>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</si>
  <si>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</si>
  <si>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</si>
  <si>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</si>
  <si>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</si>
  <si>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3221795001  REM CIERRE CONVENIOS</t>
  </si>
  <si>
    <t>3221795002   REM REFRENDO CONVEN</t>
  </si>
  <si>
    <t>3221796001  REMANENTE CIERRE RAMO 33</t>
  </si>
  <si>
    <t>3221796002   REMANENTE REFRENDO RAMO 33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</si>
  <si>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</si>
  <si>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</si>
  <si>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</si>
  <si>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</si>
  <si>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</si>
  <si>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</si>
  <si>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</si>
  <si>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</si>
  <si>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</si>
  <si>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</si>
  <si>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</si>
  <si>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1112102030  BANCOMER 0112696533 ESTATAL 2019</t>
  </si>
  <si>
    <t>1112102031  BANCOMER 0112699141</t>
  </si>
  <si>
    <t>1112102032  BANCOMER 0113088820</t>
  </si>
  <si>
    <t>1112102033  BANCOMER 0113165310</t>
  </si>
  <si>
    <t>1112102035  BANCOMER 0114169697 PFCE 2019</t>
  </si>
  <si>
    <t>1112102036  BANCOMER 0114349377 ESTATAL 2020</t>
  </si>
  <si>
    <t>1112102038  BANCOMER 0115761891 PROFEXCE 2020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</si>
  <si>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</si>
  <si>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</si>
  <si>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</si>
  <si>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</si>
  <si>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</si>
  <si>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</si>
  <si>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</si>
  <si>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</si>
  <si>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</si>
  <si>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</si>
  <si>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</si>
  <si>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</si>
  <si>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</si>
  <si>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</si>
  <si>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</si>
  <si>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31 dediciembre de 2020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</si>
  <si>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</si>
  <si>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</si>
  <si>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</si>
  <si>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</si>
  <si>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</si>
  <si>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</si>
  <si>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</si>
  <si>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</si>
  <si>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</si>
  <si>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</si>
  <si>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</si>
  <si>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</si>
  <si>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</si>
  <si>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</si>
  <si>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</si>
  <si>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Correspondiente del 1 de enero al 31 de diciembre de 2020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</si>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</sst>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3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" fontId="2" fillId="0" borderId="0" xfId="2" applyNumberFormat="1" applyFont="1" applyBorder="1"/>
    <xf numFmtId="4" fontId="2" fillId="0" borderId="8" xfId="2" applyNumberFormat="1" applyFont="1" applyBorder="1"/>
    <xf numFmtId="0" fontId="2" fillId="0" borderId="2" xfId="0" applyFont="1" applyBorder="1"/>
    <xf numFmtId="4" fontId="2" fillId="0" borderId="15" xfId="2" applyNumberFormat="1" applyFont="1" applyBorder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43" fontId="13" fillId="3" borderId="0" xfId="0" applyNumberFormat="1" applyFont="1" applyFill="1"/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3" fontId="2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4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Millares" xfId="1" builtinId="3"/>
    <cellStyle name="Millares 2" xfId="4" xr:uid="{05A436AC-7D93-428A-AA47-8B9B0C8C58C9}"/>
    <cellStyle name="Normal" xfId="0" builtinId="0"/>
    <cellStyle name="Normal 2 2" xfId="3" xr:uid="{4CCBCAA2-AD27-40D0-A9DB-511DB0678C7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C1EEB031-50E5-40A7-9849-B222FA87BBB4}"/>
            </a:ext>
          </a:extLst>
        </xdr:cNvPr>
        <xdr:cNvSpPr/>
      </xdr:nvSpPr>
      <xdr:spPr>
        <a:xfrm>
          <a:off x="649941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74356391-BB90-48C9-8EE5-893B4A068BA7}"/>
            </a:ext>
          </a:extLst>
        </xdr:cNvPr>
        <xdr:cNvSpPr/>
      </xdr:nvSpPr>
      <xdr:spPr>
        <a:xfrm>
          <a:off x="697230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4ECDD9C1-95AC-4089-95C3-C87EAB5F6B48}"/>
            </a:ext>
          </a:extLst>
        </xdr:cNvPr>
        <xdr:cNvSpPr/>
      </xdr:nvSpPr>
      <xdr:spPr>
        <a:xfrm>
          <a:off x="606238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85CB2F7F-8C6C-4194-9061-88933DD660FA}"/>
            </a:ext>
          </a:extLst>
        </xdr:cNvPr>
        <xdr:cNvSpPr/>
      </xdr:nvSpPr>
      <xdr:spPr>
        <a:xfrm>
          <a:off x="792480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CEA94623-BC97-4100-B730-DC718ED73CE4}"/>
            </a:ext>
          </a:extLst>
        </xdr:cNvPr>
        <xdr:cNvSpPr/>
      </xdr:nvSpPr>
      <xdr:spPr>
        <a:xfrm>
          <a:off x="6994711" y="1275050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153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B7303AA9-967D-4786-A29E-DCD4D01DB872}"/>
            </a:ext>
          </a:extLst>
        </xdr:cNvPr>
        <xdr:cNvSpPr/>
      </xdr:nvSpPr>
      <xdr:spPr>
        <a:xfrm>
          <a:off x="4981687" y="2606757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162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977C0D63-546D-41A8-97A4-679ECAA74790}"/>
            </a:ext>
          </a:extLst>
        </xdr:cNvPr>
        <xdr:cNvSpPr/>
      </xdr:nvSpPr>
      <xdr:spPr>
        <a:xfrm>
          <a:off x="5894294" y="2774755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196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9B0B936F-F071-42F8-9207-E149965E42F0}"/>
            </a:ext>
          </a:extLst>
        </xdr:cNvPr>
        <xdr:cNvSpPr/>
      </xdr:nvSpPr>
      <xdr:spPr>
        <a:xfrm>
          <a:off x="7067550" y="3378977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213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998A7B68-6955-4168-8B3D-2BA8E6E05F97}"/>
            </a:ext>
          </a:extLst>
        </xdr:cNvPr>
        <xdr:cNvSpPr/>
      </xdr:nvSpPr>
      <xdr:spPr>
        <a:xfrm>
          <a:off x="6983506" y="3667371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205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C1602D11-166A-4B38-BBA0-838BA5F367C2}"/>
            </a:ext>
          </a:extLst>
        </xdr:cNvPr>
        <xdr:cNvSpPr/>
      </xdr:nvSpPr>
      <xdr:spPr>
        <a:xfrm>
          <a:off x="7019925" y="3516884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Estados%20Financieros%202020/05.%20Edos.%20Fro_mayo%202020/PT's%20Edos.%20Fros.%20May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EAA"/>
      <sheetName val="EADOP"/>
      <sheetName val="Notas"/>
      <sheetName val="EAI"/>
      <sheetName val="CA"/>
      <sheetName val="COG"/>
      <sheetName val="CE"/>
      <sheetName val="CF"/>
      <sheetName val="GCP"/>
      <sheetName val="FF"/>
      <sheetName val="DGF"/>
      <sheetName val="Programas"/>
      <sheetName val="Bza"/>
      <sheetName val="Hoja15"/>
    </sheetNames>
    <sheetDataSet>
      <sheetData sheetId="0"/>
      <sheetData sheetId="1">
        <row r="22">
          <cell r="C22">
            <v>30130238.080000002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879A-6941-4517-AF86-E43B4F5B3E15}">
  <dimension ref="A2:I585"/>
  <sheetViews>
    <sheetView showGridLines="0" tabSelected="1" topLeftCell="A438" zoomScale="70" zoomScaleNormal="70" zoomScalePageLayoutView="70" workbookViewId="0">
      <selection activeCell="N521" sqref="N521"/>
    </sheetView>
  </sheetViews>
  <sheetFormatPr baseColWidth="10" defaultRowHeight="13.2" x14ac:dyDescent="0.25"/>
  <cols>
    <col min="1" max="1" width="4.6640625" style="2" customWidth="1"/>
    <col min="2" max="2" width="70.33203125" style="2" customWidth="1"/>
    <col min="3" max="6" width="26.6640625" style="2" customWidth="1"/>
    <col min="7" max="7" width="14.88671875" style="2" bestFit="1" customWidth="1"/>
    <col min="8" max="8" width="1.5546875" style="2" customWidth="1"/>
    <col min="9" max="9" width="15.44140625" style="2" customWidth="1"/>
    <col min="10" max="16384" width="11.5546875" style="2"/>
  </cols>
  <sheetData>
    <row r="2" spans="1:8" ht="4.5" customHeight="1" x14ac:dyDescent="0.25">
      <c r="A2" s="1"/>
      <c r="B2" s="1"/>
      <c r="C2" s="1"/>
      <c r="D2" s="1"/>
      <c r="E2" s="1"/>
      <c r="F2" s="1"/>
      <c r="G2" s="1"/>
      <c r="H2" s="1"/>
    </row>
    <row r="3" spans="1:8" ht="15" customHeight="1" x14ac:dyDescent="0.25">
      <c r="A3" s="3" t="s">
        <v>0</v>
      </c>
      <c r="B3" s="3"/>
      <c r="C3" s="3"/>
      <c r="D3" s="3"/>
      <c r="E3" s="3"/>
      <c r="F3" s="3"/>
      <c r="G3" s="3"/>
      <c r="H3" s="3"/>
    </row>
    <row r="4" spans="1:8" ht="24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8" x14ac:dyDescent="0.25">
      <c r="B5" s="4"/>
      <c r="C5" s="5"/>
      <c r="D5" s="6"/>
      <c r="E5" s="6"/>
      <c r="F5" s="6"/>
    </row>
    <row r="7" spans="1:8" x14ac:dyDescent="0.25">
      <c r="B7" s="7" t="s">
        <v>2</v>
      </c>
      <c r="C7" s="8" t="s">
        <v>3</v>
      </c>
      <c r="D7" s="9"/>
      <c r="F7" s="10"/>
      <c r="G7" s="7"/>
    </row>
    <row r="9" spans="1:8" x14ac:dyDescent="0.25">
      <c r="A9" s="11" t="s">
        <v>4</v>
      </c>
      <c r="B9" s="11"/>
      <c r="C9" s="11"/>
      <c r="D9" s="11"/>
      <c r="E9" s="11"/>
      <c r="F9" s="11"/>
      <c r="G9" s="11"/>
      <c r="H9" s="11"/>
    </row>
    <row r="10" spans="1:8" x14ac:dyDescent="0.25">
      <c r="B10" s="12"/>
      <c r="C10" s="8"/>
      <c r="D10" s="9"/>
      <c r="F10" s="10"/>
    </row>
    <row r="11" spans="1:8" x14ac:dyDescent="0.25">
      <c r="B11" s="13" t="s">
        <v>5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6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7</v>
      </c>
    </row>
    <row r="16" spans="1:8" x14ac:dyDescent="0.25">
      <c r="B16" s="17"/>
    </row>
    <row r="17" spans="2:5" ht="20.25" customHeight="1" x14ac:dyDescent="0.25">
      <c r="B17" s="18" t="s">
        <v>8</v>
      </c>
      <c r="C17" s="19" t="s">
        <v>9</v>
      </c>
      <c r="D17" s="19" t="s">
        <v>10</v>
      </c>
      <c r="E17" s="19" t="s">
        <v>11</v>
      </c>
    </row>
    <row r="18" spans="2:5" x14ac:dyDescent="0.25">
      <c r="B18" s="20" t="s">
        <v>12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13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14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x14ac:dyDescent="0.25">
      <c r="B26" s="17"/>
    </row>
    <row r="27" spans="2:5" x14ac:dyDescent="0.25">
      <c r="B27" s="16" t="s">
        <v>15</v>
      </c>
      <c r="C27" s="26"/>
    </row>
    <row r="29" spans="2:5" ht="18.75" customHeight="1" x14ac:dyDescent="0.25">
      <c r="B29" s="18" t="s">
        <v>16</v>
      </c>
      <c r="C29" s="19" t="s">
        <v>9</v>
      </c>
      <c r="D29" s="19" t="s">
        <v>17</v>
      </c>
      <c r="E29" s="19" t="s">
        <v>18</v>
      </c>
    </row>
    <row r="30" spans="2:5" x14ac:dyDescent="0.25">
      <c r="B30" s="22" t="s">
        <v>19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20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21</v>
      </c>
      <c r="C38" s="19" t="s">
        <v>9</v>
      </c>
      <c r="D38" s="19" t="s">
        <v>22</v>
      </c>
      <c r="E38" s="19" t="s">
        <v>23</v>
      </c>
      <c r="F38" s="19" t="s">
        <v>24</v>
      </c>
    </row>
    <row r="39" spans="2:6" s="5" customFormat="1" ht="14.25" customHeight="1" x14ac:dyDescent="0.25">
      <c r="B39" s="28" t="s">
        <v>25</v>
      </c>
      <c r="C39" s="29">
        <f>D39+E39+F39</f>
        <v>10894.68</v>
      </c>
      <c r="D39" s="30">
        <f>3685+800.9+0.1</f>
        <v>4486</v>
      </c>
      <c r="E39" s="30"/>
      <c r="F39" s="30">
        <f>5888.4+520.28</f>
        <v>6408.6799999999994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26</v>
      </c>
      <c r="C41" s="29">
        <f>SUM(D41:F41)</f>
        <v>0</v>
      </c>
      <c r="D41" s="30">
        <v>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27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28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10894.68</v>
      </c>
      <c r="D47" s="33">
        <f>SUM(D38:D46)</f>
        <v>4486</v>
      </c>
      <c r="E47" s="33">
        <f>SUM(E38:E46)</f>
        <v>0</v>
      </c>
      <c r="F47" s="33">
        <f>SUM(F38:F46)</f>
        <v>6408.6799999999994</v>
      </c>
    </row>
    <row r="48" spans="2:6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6" t="s">
        <v>29</v>
      </c>
    </row>
    <row r="52" spans="2:8" ht="14.25" customHeight="1" x14ac:dyDescent="0.25">
      <c r="B52" s="17"/>
    </row>
    <row r="53" spans="2:8" ht="24" customHeight="1" x14ac:dyDescent="0.25">
      <c r="B53" s="18" t="s">
        <v>30</v>
      </c>
      <c r="C53" s="19" t="s">
        <v>9</v>
      </c>
      <c r="D53" s="19" t="s">
        <v>31</v>
      </c>
    </row>
    <row r="54" spans="2:8" ht="14.25" customHeight="1" x14ac:dyDescent="0.25">
      <c r="B54" s="20" t="s">
        <v>32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33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</row>
    <row r="59" spans="2:8" ht="14.25" customHeight="1" x14ac:dyDescent="0.25">
      <c r="B59" s="34"/>
      <c r="C59" s="35"/>
      <c r="D59" s="35"/>
    </row>
    <row r="60" spans="2:8" ht="9.75" customHeight="1" x14ac:dyDescent="0.25">
      <c r="B60" s="34"/>
      <c r="C60" s="35"/>
      <c r="D60" s="35"/>
    </row>
    <row r="61" spans="2:8" ht="14.25" customHeight="1" x14ac:dyDescent="0.25">
      <c r="H61" s="17"/>
    </row>
    <row r="62" spans="2:8" ht="14.25" customHeight="1" x14ac:dyDescent="0.25">
      <c r="B62" s="16" t="s">
        <v>34</v>
      </c>
    </row>
    <row r="63" spans="2:8" ht="14.25" customHeight="1" x14ac:dyDescent="0.25">
      <c r="B63" s="17"/>
    </row>
    <row r="64" spans="2:8" ht="27.75" customHeight="1" x14ac:dyDescent="0.25">
      <c r="B64" s="18" t="s">
        <v>35</v>
      </c>
      <c r="C64" s="19" t="s">
        <v>9</v>
      </c>
      <c r="D64" s="19" t="s">
        <v>10</v>
      </c>
      <c r="E64" s="19" t="s">
        <v>36</v>
      </c>
      <c r="F64" s="36" t="s">
        <v>37</v>
      </c>
      <c r="G64" s="19" t="s">
        <v>38</v>
      </c>
    </row>
    <row r="65" spans="2:8" ht="14.25" customHeight="1" x14ac:dyDescent="0.25">
      <c r="B65" s="37" t="s">
        <v>39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  <c r="H69" s="17"/>
    </row>
    <row r="70" spans="2:8" ht="3.6" customHeight="1" x14ac:dyDescent="0.25">
      <c r="B70" s="34"/>
      <c r="C70" s="45"/>
      <c r="D70" s="45"/>
      <c r="E70" s="45"/>
      <c r="F70" s="45"/>
      <c r="G70" s="45"/>
    </row>
    <row r="71" spans="2:8" hidden="1" x14ac:dyDescent="0.25">
      <c r="B71" s="34"/>
      <c r="C71" s="45"/>
      <c r="D71" s="45"/>
      <c r="E71" s="45"/>
      <c r="F71" s="45"/>
      <c r="G71" s="45"/>
      <c r="H71" s="17"/>
    </row>
    <row r="72" spans="2:8" hidden="1" x14ac:dyDescent="0.25">
      <c r="B72" s="34"/>
      <c r="C72" s="45"/>
      <c r="D72" s="45"/>
      <c r="E72" s="45"/>
      <c r="F72" s="45"/>
      <c r="G72" s="45"/>
    </row>
    <row r="73" spans="2:8" hidden="1" x14ac:dyDescent="0.25">
      <c r="B73" s="34"/>
      <c r="C73" s="45"/>
      <c r="D73" s="45"/>
      <c r="E73" s="45"/>
      <c r="F73" s="45"/>
      <c r="G73" s="45"/>
    </row>
    <row r="74" spans="2:8" hidden="1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40</v>
      </c>
      <c r="C75" s="19" t="s">
        <v>9</v>
      </c>
      <c r="D75" s="19" t="s">
        <v>10</v>
      </c>
      <c r="E75" s="19" t="s">
        <v>41</v>
      </c>
      <c r="F75" s="45"/>
      <c r="G75" s="45"/>
    </row>
    <row r="76" spans="2:8" x14ac:dyDescent="0.25">
      <c r="B76" s="20" t="s">
        <v>42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ht="4.2" customHeight="1" x14ac:dyDescent="0.25">
      <c r="B79" s="34"/>
      <c r="C79" s="45"/>
      <c r="D79" s="45"/>
      <c r="E79" s="45"/>
      <c r="F79" s="45"/>
      <c r="G79" s="45"/>
    </row>
    <row r="80" spans="2:8" ht="4.2" customHeight="1" x14ac:dyDescent="0.25">
      <c r="B80" s="34"/>
      <c r="C80" s="45"/>
      <c r="D80" s="45"/>
      <c r="E80" s="45"/>
      <c r="F80" s="45"/>
      <c r="G80" s="45"/>
    </row>
    <row r="81" spans="2:8" ht="6" customHeight="1" x14ac:dyDescent="0.25">
      <c r="B81" s="17"/>
      <c r="H81" s="17"/>
    </row>
    <row r="82" spans="2:8" x14ac:dyDescent="0.25">
      <c r="B82" s="16" t="s">
        <v>43</v>
      </c>
    </row>
    <row r="84" spans="2:8" x14ac:dyDescent="0.25">
      <c r="B84" s="17"/>
    </row>
    <row r="85" spans="2:8" ht="24" customHeight="1" x14ac:dyDescent="0.25">
      <c r="B85" s="18" t="s">
        <v>44</v>
      </c>
      <c r="C85" s="19" t="s">
        <v>45</v>
      </c>
      <c r="D85" s="19" t="s">
        <v>46</v>
      </c>
      <c r="E85" s="19" t="s">
        <v>47</v>
      </c>
      <c r="F85" s="19" t="s">
        <v>48</v>
      </c>
    </row>
    <row r="86" spans="2:8" x14ac:dyDescent="0.25">
      <c r="B86" s="48" t="s">
        <v>49</v>
      </c>
      <c r="C86" s="49">
        <v>50411506.939999998</v>
      </c>
      <c r="D86" s="29">
        <v>72082106.209999993</v>
      </c>
      <c r="E86" s="23">
        <f>D86-C86</f>
        <v>21670599.269999996</v>
      </c>
      <c r="F86" s="23"/>
    </row>
    <row r="87" spans="2:8" x14ac:dyDescent="0.25">
      <c r="B87" s="50" t="s">
        <v>50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0" t="s">
        <v>51</v>
      </c>
      <c r="C88" s="30">
        <v>11676046.92</v>
      </c>
      <c r="D88" s="29">
        <v>0.01</v>
      </c>
      <c r="E88" s="23"/>
      <c r="F88" s="23"/>
    </row>
    <row r="89" spans="2:8" x14ac:dyDescent="0.25">
      <c r="B89" s="22" t="s">
        <v>52</v>
      </c>
      <c r="C89" s="51">
        <f>SUM(C86:C88)</f>
        <v>116238826.73</v>
      </c>
      <c r="D89" s="52">
        <f>SUM(D86:D88)</f>
        <v>126233379.08999999</v>
      </c>
      <c r="E89" s="53">
        <f>D89-C89</f>
        <v>9994552.3599999845</v>
      </c>
      <c r="F89" s="23"/>
    </row>
    <row r="90" spans="2:8" x14ac:dyDescent="0.25">
      <c r="B90" s="50" t="s">
        <v>53</v>
      </c>
      <c r="C90" s="30">
        <v>4184481.8</v>
      </c>
      <c r="D90" s="30">
        <v>4275332.4000000004</v>
      </c>
      <c r="E90" s="23">
        <f>D90-C90</f>
        <v>90850.600000000559</v>
      </c>
      <c r="F90" s="23"/>
    </row>
    <row r="91" spans="2:8" x14ac:dyDescent="0.25">
      <c r="B91" s="50" t="s">
        <v>54</v>
      </c>
      <c r="C91" s="30">
        <v>7524730.8300000001</v>
      </c>
      <c r="D91" s="30">
        <v>7446701.4199999999</v>
      </c>
      <c r="E91" s="23">
        <f t="shared" ref="E91:E116" si="0">D91-C91</f>
        <v>-78029.410000000149</v>
      </c>
      <c r="F91" s="23"/>
    </row>
    <row r="92" spans="2:8" x14ac:dyDescent="0.25">
      <c r="B92" s="50" t="s">
        <v>55</v>
      </c>
      <c r="C92" s="30">
        <v>10880</v>
      </c>
      <c r="D92" s="30">
        <v>50829.68</v>
      </c>
      <c r="E92" s="23">
        <f t="shared" si="0"/>
        <v>39949.68</v>
      </c>
      <c r="F92" s="23"/>
    </row>
    <row r="93" spans="2:8" x14ac:dyDescent="0.25">
      <c r="B93" s="50" t="s">
        <v>56</v>
      </c>
      <c r="C93" s="30">
        <v>9239438.2899999991</v>
      </c>
      <c r="D93" s="30">
        <v>10196632.550000001</v>
      </c>
      <c r="E93" s="23">
        <f t="shared" si="0"/>
        <v>957194.26000000164</v>
      </c>
      <c r="F93" s="23"/>
    </row>
    <row r="94" spans="2:8" x14ac:dyDescent="0.25">
      <c r="B94" s="50" t="s">
        <v>57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0" t="s">
        <v>58</v>
      </c>
      <c r="C95" s="30">
        <v>1193481.07</v>
      </c>
      <c r="D95" s="30">
        <v>1200526.9099999999</v>
      </c>
      <c r="E95" s="23">
        <f t="shared" si="0"/>
        <v>7045.839999999851</v>
      </c>
      <c r="F95" s="23"/>
    </row>
    <row r="96" spans="2:8" x14ac:dyDescent="0.25">
      <c r="B96" s="50" t="s">
        <v>59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0" t="s">
        <v>60</v>
      </c>
      <c r="C97" s="30">
        <v>971904.56</v>
      </c>
      <c r="D97" s="30">
        <v>1007809.41</v>
      </c>
      <c r="E97" s="23">
        <f t="shared" si="0"/>
        <v>35904.849999999977</v>
      </c>
      <c r="F97" s="23"/>
    </row>
    <row r="98" spans="2:6" x14ac:dyDescent="0.25">
      <c r="B98" s="50" t="s">
        <v>61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0" t="s">
        <v>62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0" t="s">
        <v>63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0" t="s">
        <v>64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0" t="s">
        <v>65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0" t="s">
        <v>66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0" t="s">
        <v>67</v>
      </c>
      <c r="C104" s="30"/>
      <c r="D104" s="30">
        <v>8931</v>
      </c>
      <c r="E104" s="23">
        <f t="shared" si="0"/>
        <v>8931</v>
      </c>
      <c r="F104" s="23"/>
    </row>
    <row r="105" spans="2:6" x14ac:dyDescent="0.25">
      <c r="B105" s="50" t="s">
        <v>68</v>
      </c>
      <c r="C105" s="30">
        <v>50353.19</v>
      </c>
      <c r="D105" s="30">
        <v>50353.19</v>
      </c>
      <c r="E105" s="23">
        <f t="shared" si="0"/>
        <v>0</v>
      </c>
      <c r="F105" s="23"/>
    </row>
    <row r="106" spans="2:6" x14ac:dyDescent="0.25">
      <c r="B106" s="50" t="s">
        <v>69</v>
      </c>
      <c r="C106" s="30">
        <v>39100</v>
      </c>
      <c r="D106" s="30">
        <v>39100</v>
      </c>
      <c r="E106" s="23">
        <f t="shared" si="0"/>
        <v>0</v>
      </c>
      <c r="F106" s="23"/>
    </row>
    <row r="107" spans="2:6" x14ac:dyDescent="0.25">
      <c r="B107" s="50" t="s">
        <v>70</v>
      </c>
      <c r="C107" s="30">
        <v>4723382.4800000004</v>
      </c>
      <c r="D107" s="30">
        <v>4723382.4800000004</v>
      </c>
      <c r="E107" s="23">
        <f t="shared" si="0"/>
        <v>0</v>
      </c>
      <c r="F107" s="23"/>
    </row>
    <row r="108" spans="2:6" x14ac:dyDescent="0.25">
      <c r="B108" s="50" t="s">
        <v>71</v>
      </c>
      <c r="C108" s="30">
        <v>1710618.2</v>
      </c>
      <c r="D108" s="30">
        <v>1710618.2</v>
      </c>
      <c r="E108" s="23">
        <f t="shared" si="0"/>
        <v>0</v>
      </c>
      <c r="F108" s="23"/>
    </row>
    <row r="109" spans="2:6" x14ac:dyDescent="0.25">
      <c r="B109" s="50" t="s">
        <v>72</v>
      </c>
      <c r="C109" s="30">
        <v>458013.45</v>
      </c>
      <c r="D109" s="30">
        <v>458013.45</v>
      </c>
      <c r="E109" s="23">
        <f t="shared" si="0"/>
        <v>0</v>
      </c>
      <c r="F109" s="23"/>
    </row>
    <row r="110" spans="2:6" x14ac:dyDescent="0.25">
      <c r="B110" s="50" t="s">
        <v>73</v>
      </c>
      <c r="C110" s="30">
        <v>1639414.32</v>
      </c>
      <c r="D110" s="30">
        <v>1639414.32</v>
      </c>
      <c r="E110" s="23">
        <f t="shared" si="0"/>
        <v>0</v>
      </c>
      <c r="F110" s="23"/>
    </row>
    <row r="111" spans="2:6" x14ac:dyDescent="0.25">
      <c r="B111" s="50" t="s">
        <v>74</v>
      </c>
      <c r="C111" s="30">
        <v>1094141.07</v>
      </c>
      <c r="D111" s="30">
        <v>1113629.07</v>
      </c>
      <c r="E111" s="23">
        <f t="shared" si="0"/>
        <v>19488</v>
      </c>
      <c r="F111" s="23"/>
    </row>
    <row r="112" spans="2:6" x14ac:dyDescent="0.25">
      <c r="B112" s="50" t="s">
        <v>75</v>
      </c>
      <c r="C112" s="30">
        <v>26352.14</v>
      </c>
      <c r="D112" s="30">
        <v>26352.14</v>
      </c>
      <c r="E112" s="23">
        <f t="shared" si="0"/>
        <v>0</v>
      </c>
      <c r="F112" s="23"/>
    </row>
    <row r="113" spans="2:6" x14ac:dyDescent="0.25">
      <c r="B113" s="50" t="s">
        <v>76</v>
      </c>
      <c r="C113" s="30">
        <v>2320652.5499999998</v>
      </c>
      <c r="D113" s="30">
        <v>2340870.25</v>
      </c>
      <c r="E113" s="23">
        <f t="shared" si="0"/>
        <v>20217.700000000186</v>
      </c>
      <c r="F113" s="23"/>
    </row>
    <row r="114" spans="2:6" x14ac:dyDescent="0.25">
      <c r="B114" s="50" t="s">
        <v>77</v>
      </c>
      <c r="C114" s="30">
        <v>14872.63</v>
      </c>
      <c r="D114" s="30">
        <v>14872.63</v>
      </c>
      <c r="E114" s="23">
        <f t="shared" si="0"/>
        <v>0</v>
      </c>
      <c r="F114" s="23"/>
    </row>
    <row r="115" spans="2:6" x14ac:dyDescent="0.25">
      <c r="B115" s="50" t="s">
        <v>78</v>
      </c>
      <c r="C115" s="30">
        <v>832891.37</v>
      </c>
      <c r="D115" s="30">
        <v>832891.37</v>
      </c>
      <c r="E115" s="23">
        <f t="shared" si="0"/>
        <v>0</v>
      </c>
      <c r="F115" s="23"/>
    </row>
    <row r="116" spans="2:6" x14ac:dyDescent="0.25">
      <c r="B116" s="50" t="s">
        <v>79</v>
      </c>
      <c r="C116" s="30">
        <v>7574.81</v>
      </c>
      <c r="D116" s="30">
        <v>7574.81</v>
      </c>
      <c r="E116" s="23">
        <f t="shared" si="0"/>
        <v>0</v>
      </c>
      <c r="F116" s="23"/>
    </row>
    <row r="117" spans="2:6" x14ac:dyDescent="0.25">
      <c r="B117" s="50" t="s">
        <v>80</v>
      </c>
      <c r="C117" s="30">
        <v>9020</v>
      </c>
      <c r="D117" s="30">
        <v>9020</v>
      </c>
      <c r="E117" s="23"/>
      <c r="F117" s="23"/>
    </row>
    <row r="118" spans="2:6" x14ac:dyDescent="0.25">
      <c r="B118" s="22" t="s">
        <v>81</v>
      </c>
      <c r="C118" s="54">
        <f>SUM(C90:C117)</f>
        <v>45194847.650000006</v>
      </c>
      <c r="D118" s="54">
        <f>SUM(D90:D117)</f>
        <v>46296400.170000017</v>
      </c>
      <c r="E118" s="54">
        <f>SUM(E90:E116)</f>
        <v>1101552.5200000021</v>
      </c>
      <c r="F118" s="23"/>
    </row>
    <row r="119" spans="2:6" x14ac:dyDescent="0.25">
      <c r="B119" s="50" t="s">
        <v>82</v>
      </c>
      <c r="C119" s="30">
        <v>-9409138.5199999996</v>
      </c>
      <c r="D119" s="30">
        <v>-11936091.210000001</v>
      </c>
      <c r="E119" s="23">
        <f t="shared" ref="E119:E137" si="1">D119-C119</f>
        <v>-2526952.6900000013</v>
      </c>
      <c r="F119" s="23"/>
    </row>
    <row r="120" spans="2:6" x14ac:dyDescent="0.25">
      <c r="B120" s="50" t="s">
        <v>83</v>
      </c>
      <c r="C120" s="30">
        <v>-9094688.1699999999</v>
      </c>
      <c r="D120" s="30">
        <v>-9927113.1300000008</v>
      </c>
      <c r="E120" s="23">
        <f t="shared" si="1"/>
        <v>-832424.96000000089</v>
      </c>
      <c r="F120" s="23"/>
    </row>
    <row r="121" spans="2:6" x14ac:dyDescent="0.25">
      <c r="B121" s="50" t="s">
        <v>84</v>
      </c>
      <c r="C121" s="30">
        <v>-5788.5</v>
      </c>
      <c r="D121" s="30">
        <v>-8639</v>
      </c>
      <c r="E121" s="23">
        <f t="shared" si="1"/>
        <v>-2850.5</v>
      </c>
      <c r="F121" s="23"/>
    </row>
    <row r="122" spans="2:6" x14ac:dyDescent="0.25">
      <c r="B122" s="50" t="s">
        <v>85</v>
      </c>
      <c r="C122" s="30">
        <v>-8193.17</v>
      </c>
      <c r="D122" s="30">
        <v>-9020</v>
      </c>
      <c r="E122" s="23">
        <f t="shared" si="1"/>
        <v>-826.82999999999993</v>
      </c>
      <c r="F122" s="23"/>
    </row>
    <row r="123" spans="2:6" x14ac:dyDescent="0.25">
      <c r="B123" s="50" t="s">
        <v>86</v>
      </c>
      <c r="C123" s="30">
        <v>-7021647.9800000004</v>
      </c>
      <c r="D123" s="30">
        <v>-8212654.4000000004</v>
      </c>
      <c r="E123" s="23">
        <f t="shared" si="1"/>
        <v>-1191006.42</v>
      </c>
      <c r="F123" s="23"/>
    </row>
    <row r="124" spans="2:6" x14ac:dyDescent="0.25">
      <c r="B124" s="50" t="s">
        <v>87</v>
      </c>
      <c r="C124" s="30">
        <v>-613800.62</v>
      </c>
      <c r="D124" s="30">
        <v>-748246.12</v>
      </c>
      <c r="E124" s="23">
        <f t="shared" si="1"/>
        <v>-134445.5</v>
      </c>
      <c r="F124" s="23"/>
    </row>
    <row r="125" spans="2:6" x14ac:dyDescent="0.25">
      <c r="B125" s="50" t="s">
        <v>88</v>
      </c>
      <c r="C125" s="30">
        <v>-416903.3</v>
      </c>
      <c r="D125" s="30">
        <v>-515889.06</v>
      </c>
      <c r="E125" s="23">
        <f t="shared" si="1"/>
        <v>-98985.760000000009</v>
      </c>
      <c r="F125" s="23"/>
    </row>
    <row r="126" spans="2:6" x14ac:dyDescent="0.25">
      <c r="B126" s="50" t="s">
        <v>89</v>
      </c>
      <c r="C126" s="30">
        <v>-43862.76</v>
      </c>
      <c r="D126" s="30">
        <v>-51033.440000000002</v>
      </c>
      <c r="E126" s="23">
        <f t="shared" si="1"/>
        <v>-7170.68</v>
      </c>
      <c r="F126" s="23"/>
    </row>
    <row r="127" spans="2:6" x14ac:dyDescent="0.25">
      <c r="B127" s="50" t="s">
        <v>90</v>
      </c>
      <c r="C127" s="30">
        <v>-148438.95000000001</v>
      </c>
      <c r="D127" s="30">
        <v>-167570.95000000001</v>
      </c>
      <c r="E127" s="23">
        <f t="shared" si="1"/>
        <v>-19132</v>
      </c>
      <c r="F127" s="23"/>
    </row>
    <row r="128" spans="2:6" x14ac:dyDescent="0.25">
      <c r="B128" s="50" t="s">
        <v>91</v>
      </c>
      <c r="C128" s="30">
        <v>-3913286.01</v>
      </c>
      <c r="D128" s="30">
        <v>-3947833.1</v>
      </c>
      <c r="E128" s="23">
        <f t="shared" si="1"/>
        <v>-34547.090000000317</v>
      </c>
      <c r="F128" s="23"/>
    </row>
    <row r="129" spans="2:9" x14ac:dyDescent="0.25">
      <c r="B129" s="50" t="s">
        <v>92</v>
      </c>
      <c r="C129" s="30">
        <v>-4084182.85</v>
      </c>
      <c r="D129" s="30">
        <v>-4262993.8600000003</v>
      </c>
      <c r="E129" s="23">
        <f t="shared" si="1"/>
        <v>-178811.01000000024</v>
      </c>
      <c r="F129" s="23"/>
    </row>
    <row r="130" spans="2:9" x14ac:dyDescent="0.25">
      <c r="B130" s="50" t="s">
        <v>93</v>
      </c>
      <c r="C130" s="30"/>
      <c r="D130" s="30">
        <v>-446.55</v>
      </c>
      <c r="E130" s="23">
        <f t="shared" si="1"/>
        <v>-446.55</v>
      </c>
      <c r="F130" s="23"/>
    </row>
    <row r="131" spans="2:9" x14ac:dyDescent="0.25">
      <c r="B131" s="50" t="s">
        <v>94</v>
      </c>
      <c r="C131" s="30">
        <v>-39100</v>
      </c>
      <c r="D131" s="30">
        <v>-39100</v>
      </c>
      <c r="E131" s="23">
        <f t="shared" si="1"/>
        <v>0</v>
      </c>
      <c r="F131" s="23"/>
    </row>
    <row r="132" spans="2:9" x14ac:dyDescent="0.25">
      <c r="B132" s="50" t="s">
        <v>95</v>
      </c>
      <c r="C132" s="30">
        <v>-3457857.2</v>
      </c>
      <c r="D132" s="30">
        <v>-3930195.47</v>
      </c>
      <c r="E132" s="23">
        <f t="shared" si="1"/>
        <v>-472338.27</v>
      </c>
      <c r="F132" s="23"/>
    </row>
    <row r="133" spans="2:9" x14ac:dyDescent="0.25">
      <c r="B133" s="50" t="s">
        <v>96</v>
      </c>
      <c r="C133" s="30">
        <v>-557588.16</v>
      </c>
      <c r="D133" s="30">
        <v>-728650.13</v>
      </c>
      <c r="E133" s="23">
        <f t="shared" si="1"/>
        <v>-171061.96999999997</v>
      </c>
      <c r="F133" s="23"/>
    </row>
    <row r="134" spans="2:9" x14ac:dyDescent="0.25">
      <c r="B134" s="50" t="s">
        <v>97</v>
      </c>
      <c r="C134" s="30">
        <v>-1939716.32</v>
      </c>
      <c r="D134" s="30">
        <v>-1990508.26</v>
      </c>
      <c r="E134" s="23">
        <f t="shared" si="1"/>
        <v>-50791.939999999944</v>
      </c>
      <c r="F134" s="23"/>
    </row>
    <row r="135" spans="2:9" x14ac:dyDescent="0.25">
      <c r="B135" s="50" t="s">
        <v>98</v>
      </c>
      <c r="C135" s="30">
        <v>-198386.92</v>
      </c>
      <c r="D135" s="30">
        <v>-253824.81</v>
      </c>
      <c r="E135" s="23">
        <f t="shared" si="1"/>
        <v>-55437.889999999985</v>
      </c>
      <c r="F135" s="23"/>
    </row>
    <row r="136" spans="2:9" x14ac:dyDescent="0.25">
      <c r="B136" s="50" t="s">
        <v>99</v>
      </c>
      <c r="C136" s="30">
        <v>-1161828.57</v>
      </c>
      <c r="D136" s="30">
        <v>-1396029.69</v>
      </c>
      <c r="E136" s="23">
        <f t="shared" si="1"/>
        <v>-234201.11999999988</v>
      </c>
      <c r="F136" s="23"/>
    </row>
    <row r="137" spans="2:9" x14ac:dyDescent="0.25">
      <c r="B137" s="50" t="s">
        <v>100</v>
      </c>
      <c r="C137" s="30">
        <v>-296487.55</v>
      </c>
      <c r="D137" s="30">
        <v>-379776.69</v>
      </c>
      <c r="E137" s="23">
        <f t="shared" si="1"/>
        <v>-83289.140000000014</v>
      </c>
      <c r="F137" s="23"/>
    </row>
    <row r="138" spans="2:9" x14ac:dyDescent="0.25">
      <c r="B138" s="24" t="s">
        <v>101</v>
      </c>
      <c r="C138" s="55">
        <f>SUM(C119:C137)</f>
        <v>-42410895.550000004</v>
      </c>
      <c r="D138" s="55">
        <f>SUM(D119:D137)</f>
        <v>-48505615.869999997</v>
      </c>
      <c r="E138" s="55">
        <f>SUM(E119:E137)</f>
        <v>-6094720.3200000012</v>
      </c>
      <c r="F138" s="23">
        <v>0</v>
      </c>
    </row>
    <row r="139" spans="2:9" ht="18" customHeight="1" x14ac:dyDescent="0.25">
      <c r="C139" s="56">
        <f>C89+C118+C138</f>
        <v>119022778.82999998</v>
      </c>
      <c r="D139" s="56">
        <f>D89+D118+D138</f>
        <v>124024163.38999999</v>
      </c>
      <c r="E139" s="56">
        <f>E89+E118+E138</f>
        <v>5001384.5599999847</v>
      </c>
      <c r="F139" s="57"/>
      <c r="H139" s="58"/>
      <c r="I139" s="58"/>
    </row>
    <row r="140" spans="2:9" ht="7.2" customHeight="1" x14ac:dyDescent="0.25"/>
    <row r="141" spans="2:9" x14ac:dyDescent="0.25">
      <c r="H141" s="17">
        <v>10</v>
      </c>
    </row>
    <row r="142" spans="2:9" ht="21.75" customHeight="1" x14ac:dyDescent="0.25">
      <c r="B142" s="18" t="s">
        <v>102</v>
      </c>
      <c r="C142" s="19" t="s">
        <v>45</v>
      </c>
      <c r="D142" s="19" t="s">
        <v>46</v>
      </c>
      <c r="E142" s="19" t="s">
        <v>47</v>
      </c>
      <c r="F142" s="19" t="s">
        <v>48</v>
      </c>
    </row>
    <row r="143" spans="2:9" x14ac:dyDescent="0.25">
      <c r="B143" s="22" t="s">
        <v>103</v>
      </c>
      <c r="C143" s="30">
        <v>88673.43</v>
      </c>
      <c r="D143" s="30">
        <v>88673.43</v>
      </c>
      <c r="E143" s="23">
        <f>D143-C143</f>
        <v>0</v>
      </c>
      <c r="F143" s="23"/>
    </row>
    <row r="144" spans="2:9" x14ac:dyDescent="0.25">
      <c r="B144" s="22"/>
      <c r="C144" s="30"/>
      <c r="D144" s="30"/>
      <c r="E144" s="23"/>
      <c r="F144" s="23"/>
    </row>
    <row r="145" spans="2:6" x14ac:dyDescent="0.25">
      <c r="B145" s="22" t="s">
        <v>104</v>
      </c>
      <c r="C145" s="23">
        <v>0</v>
      </c>
      <c r="D145" s="23">
        <v>0</v>
      </c>
      <c r="E145" s="23"/>
      <c r="F145" s="23"/>
    </row>
    <row r="146" spans="2:6" x14ac:dyDescent="0.25">
      <c r="B146" s="22"/>
      <c r="C146" s="23"/>
      <c r="D146" s="23"/>
      <c r="E146" s="23"/>
      <c r="F146" s="23"/>
    </row>
    <row r="147" spans="2:6" x14ac:dyDescent="0.25">
      <c r="B147" s="22" t="s">
        <v>101</v>
      </c>
      <c r="C147" s="30">
        <v>-68398.05</v>
      </c>
      <c r="D147" s="30">
        <v>-76902.460000000006</v>
      </c>
      <c r="E147" s="23">
        <f>D147-C147</f>
        <v>-8504.4100000000035</v>
      </c>
      <c r="F147" s="23"/>
    </row>
    <row r="148" spans="2:6" x14ac:dyDescent="0.25">
      <c r="B148" s="59"/>
      <c r="C148" s="25"/>
      <c r="D148" s="25"/>
      <c r="E148" s="25"/>
      <c r="F148" s="25"/>
    </row>
    <row r="149" spans="2:6" ht="16.5" customHeight="1" x14ac:dyDescent="0.25">
      <c r="C149" s="60">
        <f>C143+C147</f>
        <v>20275.37999999999</v>
      </c>
      <c r="D149" s="60">
        <f>D143+D147</f>
        <v>11770.969999999987</v>
      </c>
      <c r="E149" s="19">
        <f>SUM(E147:E148)</f>
        <v>-8504.4100000000035</v>
      </c>
      <c r="F149" s="57"/>
    </row>
    <row r="153" spans="2:6" ht="27" customHeight="1" x14ac:dyDescent="0.25">
      <c r="B153" s="18" t="s">
        <v>105</v>
      </c>
      <c r="C153" s="19" t="s">
        <v>9</v>
      </c>
    </row>
    <row r="154" spans="2:6" x14ac:dyDescent="0.25">
      <c r="B154" s="20" t="s">
        <v>106</v>
      </c>
      <c r="C154" s="21"/>
    </row>
    <row r="155" spans="2:6" x14ac:dyDescent="0.25">
      <c r="B155" s="22"/>
      <c r="C155" s="23"/>
    </row>
    <row r="156" spans="2:6" x14ac:dyDescent="0.25">
      <c r="B156" s="24"/>
      <c r="C156" s="25"/>
    </row>
    <row r="157" spans="2:6" ht="15" customHeight="1" x14ac:dyDescent="0.25">
      <c r="C157" s="19">
        <f>SUM(C155:C156)</f>
        <v>0</v>
      </c>
    </row>
    <row r="158" spans="2:6" ht="15" customHeight="1" x14ac:dyDescent="0.25">
      <c r="C158" s="61"/>
    </row>
    <row r="159" spans="2:6" x14ac:dyDescent="0.25">
      <c r="B159" s="5"/>
    </row>
    <row r="161" spans="2:6" ht="22.5" customHeight="1" x14ac:dyDescent="0.25">
      <c r="B161" s="62" t="s">
        <v>107</v>
      </c>
      <c r="C161" s="63" t="s">
        <v>9</v>
      </c>
      <c r="D161" s="64" t="s">
        <v>108</v>
      </c>
    </row>
    <row r="162" spans="2:6" x14ac:dyDescent="0.25">
      <c r="B162" s="65"/>
      <c r="C162" s="66"/>
      <c r="D162" s="67"/>
    </row>
    <row r="163" spans="2:6" x14ac:dyDescent="0.25">
      <c r="B163" s="68"/>
      <c r="C163" s="69"/>
      <c r="D163" s="70"/>
    </row>
    <row r="164" spans="2:6" x14ac:dyDescent="0.25">
      <c r="B164" s="71"/>
      <c r="C164" s="72"/>
      <c r="D164" s="72"/>
    </row>
    <row r="165" spans="2:6" x14ac:dyDescent="0.25">
      <c r="B165" s="71"/>
      <c r="C165" s="72"/>
      <c r="D165" s="72"/>
    </row>
    <row r="166" spans="2:6" x14ac:dyDescent="0.25">
      <c r="B166" s="73"/>
      <c r="C166" s="74"/>
      <c r="D166" s="74"/>
    </row>
    <row r="167" spans="2:6" ht="14.25" customHeight="1" x14ac:dyDescent="0.25">
      <c r="C167" s="19">
        <f>SUM(C165:C166)</f>
        <v>0</v>
      </c>
      <c r="D167" s="19"/>
    </row>
    <row r="170" spans="2:6" x14ac:dyDescent="0.25">
      <c r="B170" s="13" t="s">
        <v>109</v>
      </c>
    </row>
    <row r="172" spans="2:6" ht="20.25" customHeight="1" x14ac:dyDescent="0.25">
      <c r="B172" s="62" t="s">
        <v>110</v>
      </c>
      <c r="C172" s="75" t="s">
        <v>9</v>
      </c>
      <c r="D172" s="19" t="s">
        <v>22</v>
      </c>
      <c r="E172" s="19" t="s">
        <v>23</v>
      </c>
      <c r="F172" s="19" t="s">
        <v>24</v>
      </c>
    </row>
    <row r="173" spans="2:6" x14ac:dyDescent="0.25">
      <c r="B173" s="48" t="s">
        <v>111</v>
      </c>
      <c r="C173" s="67">
        <v>-0.06</v>
      </c>
      <c r="D173" s="67">
        <v>-0.06</v>
      </c>
      <c r="E173" s="21"/>
      <c r="F173" s="21"/>
    </row>
    <row r="174" spans="2:6" x14ac:dyDescent="0.25">
      <c r="B174" s="50" t="s">
        <v>112</v>
      </c>
      <c r="C174" s="76">
        <v>-176009.38</v>
      </c>
      <c r="D174" s="76">
        <v>-176009.38</v>
      </c>
      <c r="E174" s="23"/>
      <c r="F174" s="23"/>
    </row>
    <row r="175" spans="2:6" x14ac:dyDescent="0.25">
      <c r="B175" s="50" t="s">
        <v>113</v>
      </c>
      <c r="C175" s="76">
        <v>-212447.67</v>
      </c>
      <c r="D175" s="76">
        <v>-212447.67</v>
      </c>
      <c r="E175" s="23"/>
      <c r="F175" s="23"/>
    </row>
    <row r="176" spans="2:6" x14ac:dyDescent="0.25">
      <c r="B176" s="50" t="s">
        <v>114</v>
      </c>
      <c r="C176" s="76">
        <v>-218820.66</v>
      </c>
      <c r="D176" s="76">
        <v>-218820.66</v>
      </c>
      <c r="E176" s="23"/>
      <c r="F176" s="23"/>
    </row>
    <row r="177" spans="2:6" x14ac:dyDescent="0.25">
      <c r="B177" s="50" t="s">
        <v>115</v>
      </c>
      <c r="C177" s="76">
        <v>-10000</v>
      </c>
      <c r="D177" s="76">
        <v>-10000</v>
      </c>
      <c r="E177" s="23"/>
      <c r="F177" s="23"/>
    </row>
    <row r="178" spans="2:6" x14ac:dyDescent="0.25">
      <c r="B178" s="50" t="s">
        <v>116</v>
      </c>
      <c r="C178" s="76">
        <v>-1271043.94</v>
      </c>
      <c r="D178" s="76">
        <v>-1271043.94</v>
      </c>
      <c r="E178" s="23"/>
      <c r="F178" s="23"/>
    </row>
    <row r="179" spans="2:6" x14ac:dyDescent="0.25">
      <c r="B179" s="50" t="s">
        <v>117</v>
      </c>
      <c r="C179" s="76">
        <v>-62974.91</v>
      </c>
      <c r="D179" s="76">
        <v>-62974.91</v>
      </c>
      <c r="E179" s="23"/>
      <c r="F179" s="23"/>
    </row>
    <row r="180" spans="2:6" x14ac:dyDescent="0.25">
      <c r="B180" s="50" t="s">
        <v>118</v>
      </c>
      <c r="C180" s="76">
        <v>-15746.78</v>
      </c>
      <c r="D180" s="76">
        <v>-15746.78</v>
      </c>
      <c r="E180" s="23"/>
      <c r="F180" s="23"/>
    </row>
    <row r="181" spans="2:6" x14ac:dyDescent="0.25">
      <c r="B181" s="50" t="s">
        <v>119</v>
      </c>
      <c r="C181" s="76">
        <v>-106678.62</v>
      </c>
      <c r="D181" s="76">
        <v>-106678.62</v>
      </c>
      <c r="E181" s="23"/>
      <c r="F181" s="23"/>
    </row>
    <row r="182" spans="2:6" x14ac:dyDescent="0.25">
      <c r="B182" s="50" t="s">
        <v>120</v>
      </c>
      <c r="C182" s="76">
        <v>-115710.92</v>
      </c>
      <c r="D182" s="76">
        <v>-115710.92</v>
      </c>
      <c r="E182" s="23"/>
      <c r="F182" s="23"/>
    </row>
    <row r="183" spans="2:6" x14ac:dyDescent="0.25">
      <c r="B183" s="50" t="s">
        <v>121</v>
      </c>
      <c r="C183" s="76">
        <v>-442.27</v>
      </c>
      <c r="D183" s="76">
        <v>-442.27</v>
      </c>
      <c r="E183" s="23"/>
      <c r="F183" s="23"/>
    </row>
    <row r="184" spans="2:6" x14ac:dyDescent="0.25">
      <c r="B184" s="50" t="s">
        <v>122</v>
      </c>
      <c r="C184" s="76">
        <v>-1840.87</v>
      </c>
      <c r="D184" s="76">
        <v>-1840.87</v>
      </c>
      <c r="E184" s="23"/>
      <c r="F184" s="23"/>
    </row>
    <row r="185" spans="2:6" x14ac:dyDescent="0.25">
      <c r="B185" s="50" t="s">
        <v>123</v>
      </c>
      <c r="C185" s="76">
        <v>-136768</v>
      </c>
      <c r="D185" s="76">
        <v>-136768</v>
      </c>
      <c r="E185" s="23"/>
      <c r="F185" s="23"/>
    </row>
    <row r="186" spans="2:6" x14ac:dyDescent="0.25">
      <c r="B186" s="50" t="s">
        <v>124</v>
      </c>
      <c r="C186" s="76">
        <v>-1138.21</v>
      </c>
      <c r="D186" s="76">
        <v>-1138.21</v>
      </c>
      <c r="E186" s="23"/>
      <c r="F186" s="23"/>
    </row>
    <row r="187" spans="2:6" x14ac:dyDescent="0.25">
      <c r="B187" s="50" t="s">
        <v>125</v>
      </c>
      <c r="C187" s="76">
        <v>-4466.78</v>
      </c>
      <c r="D187" s="76">
        <v>-4466.78</v>
      </c>
      <c r="E187" s="23"/>
      <c r="F187" s="23"/>
    </row>
    <row r="188" spans="2:6" x14ac:dyDescent="0.25">
      <c r="B188" s="50" t="s">
        <v>126</v>
      </c>
      <c r="C188" s="76">
        <v>-17657.439999999999</v>
      </c>
      <c r="D188" s="76">
        <v>-17657.439999999999</v>
      </c>
      <c r="E188" s="23"/>
      <c r="F188" s="23"/>
    </row>
    <row r="189" spans="2:6" x14ac:dyDescent="0.25">
      <c r="B189" s="50" t="s">
        <v>127</v>
      </c>
      <c r="C189" s="76">
        <v>-3126</v>
      </c>
      <c r="D189" s="76">
        <v>-3126</v>
      </c>
      <c r="E189" s="23"/>
      <c r="F189" s="23"/>
    </row>
    <row r="190" spans="2:6" x14ac:dyDescent="0.25">
      <c r="B190" s="50" t="s">
        <v>128</v>
      </c>
      <c r="C190" s="76">
        <v>-4137482.29</v>
      </c>
      <c r="D190" s="76">
        <v>-4137482.29</v>
      </c>
      <c r="E190" s="23"/>
      <c r="F190" s="23"/>
    </row>
    <row r="191" spans="2:6" x14ac:dyDescent="0.25">
      <c r="B191" s="50"/>
      <c r="C191" s="76"/>
      <c r="D191" s="77"/>
      <c r="E191" s="23"/>
      <c r="F191" s="23"/>
    </row>
    <row r="192" spans="2:6" x14ac:dyDescent="0.25">
      <c r="B192" s="24"/>
      <c r="C192" s="25"/>
      <c r="D192" s="41"/>
      <c r="E192" s="25"/>
      <c r="F192" s="25"/>
    </row>
    <row r="193" spans="2:8" ht="16.5" customHeight="1" x14ac:dyDescent="0.25">
      <c r="C193" s="78">
        <f>SUM(C173:C192)</f>
        <v>-6492354.7999999998</v>
      </c>
      <c r="D193" s="78">
        <f>SUM(D173:D192)</f>
        <v>-6492354.7999999998</v>
      </c>
      <c r="E193" s="78">
        <f>SUM(E173:E192)</f>
        <v>0</v>
      </c>
      <c r="F193" s="78">
        <f>SUM(F173:F192)</f>
        <v>0</v>
      </c>
    </row>
    <row r="195" spans="2:8" x14ac:dyDescent="0.25">
      <c r="H195" s="17"/>
    </row>
    <row r="197" spans="2:8" ht="20.25" customHeight="1" x14ac:dyDescent="0.25">
      <c r="B197" s="62" t="s">
        <v>129</v>
      </c>
      <c r="C197" s="63" t="s">
        <v>9</v>
      </c>
      <c r="D197" s="19" t="s">
        <v>130</v>
      </c>
      <c r="E197" s="19" t="s">
        <v>108</v>
      </c>
    </row>
    <row r="198" spans="2:8" x14ac:dyDescent="0.25">
      <c r="B198" s="79" t="s">
        <v>131</v>
      </c>
      <c r="C198" s="80"/>
      <c r="D198" s="81"/>
      <c r="E198" s="82"/>
    </row>
    <row r="199" spans="2:8" x14ac:dyDescent="0.25">
      <c r="B199" s="83"/>
      <c r="C199" s="84"/>
      <c r="D199" s="85"/>
      <c r="E199" s="86"/>
    </row>
    <row r="200" spans="2:8" x14ac:dyDescent="0.25">
      <c r="B200" s="87"/>
      <c r="C200" s="88"/>
      <c r="D200" s="89"/>
      <c r="E200" s="90"/>
    </row>
    <row r="201" spans="2:8" ht="16.5" customHeight="1" x14ac:dyDescent="0.25">
      <c r="C201" s="19">
        <f>SUM(C199:C200)</f>
        <v>0</v>
      </c>
      <c r="D201" s="91"/>
      <c r="E201" s="92"/>
    </row>
    <row r="202" spans="2:8" ht="2.4" customHeight="1" x14ac:dyDescent="0.25">
      <c r="H202" s="17"/>
    </row>
    <row r="203" spans="2:8" ht="4.2" customHeight="1" x14ac:dyDescent="0.25">
      <c r="H203" s="17"/>
    </row>
    <row r="205" spans="2:8" ht="27.75" customHeight="1" x14ac:dyDescent="0.25">
      <c r="B205" s="62" t="s">
        <v>132</v>
      </c>
      <c r="C205" s="75" t="s">
        <v>9</v>
      </c>
      <c r="D205" s="19" t="s">
        <v>130</v>
      </c>
      <c r="E205" s="19" t="s">
        <v>108</v>
      </c>
    </row>
    <row r="206" spans="2:8" x14ac:dyDescent="0.25">
      <c r="B206" s="79" t="s">
        <v>133</v>
      </c>
      <c r="C206" s="30">
        <v>0</v>
      </c>
      <c r="D206" s="81"/>
      <c r="E206" s="82"/>
    </row>
    <row r="207" spans="2:8" x14ac:dyDescent="0.25">
      <c r="B207" s="83"/>
      <c r="C207" s="84"/>
      <c r="D207" s="85"/>
      <c r="E207" s="86"/>
    </row>
    <row r="208" spans="2:8" x14ac:dyDescent="0.25">
      <c r="B208" s="87"/>
      <c r="C208" s="88"/>
      <c r="D208" s="89"/>
      <c r="E208" s="90"/>
      <c r="H208" s="17">
        <v>11</v>
      </c>
    </row>
    <row r="209" spans="2:8" ht="15" customHeight="1" x14ac:dyDescent="0.25">
      <c r="C209" s="19">
        <f>SUM(C207:C208)</f>
        <v>0</v>
      </c>
      <c r="D209" s="91"/>
      <c r="E209" s="92"/>
      <c r="H209" s="17"/>
    </row>
    <row r="210" spans="2:8" x14ac:dyDescent="0.25">
      <c r="B210" s="5"/>
    </row>
    <row r="211" spans="2:8" x14ac:dyDescent="0.25">
      <c r="B211" s="5"/>
    </row>
    <row r="213" spans="2:8" ht="24" customHeight="1" x14ac:dyDescent="0.25">
      <c r="B213" s="62" t="s">
        <v>134</v>
      </c>
      <c r="C213" s="63" t="s">
        <v>9</v>
      </c>
      <c r="D213" s="19" t="s">
        <v>130</v>
      </c>
      <c r="E213" s="19" t="s">
        <v>108</v>
      </c>
    </row>
    <row r="214" spans="2:8" x14ac:dyDescent="0.25">
      <c r="B214" s="79" t="s">
        <v>135</v>
      </c>
      <c r="C214" s="80"/>
      <c r="D214" s="81"/>
      <c r="E214" s="82"/>
    </row>
    <row r="215" spans="2:8" x14ac:dyDescent="0.25">
      <c r="B215" s="83"/>
      <c r="C215" s="84"/>
      <c r="D215" s="85"/>
      <c r="E215" s="86"/>
    </row>
    <row r="216" spans="2:8" x14ac:dyDescent="0.25">
      <c r="B216" s="87"/>
      <c r="C216" s="88"/>
      <c r="D216" s="89"/>
      <c r="E216" s="90"/>
    </row>
    <row r="217" spans="2:8" ht="16.5" customHeight="1" x14ac:dyDescent="0.25">
      <c r="C217" s="19">
        <f>SUM(C215:C216)</f>
        <v>0</v>
      </c>
      <c r="D217" s="91"/>
      <c r="E217" s="92"/>
    </row>
    <row r="218" spans="2:8" ht="16.5" customHeight="1" x14ac:dyDescent="0.25">
      <c r="C218" s="93"/>
      <c r="D218" s="94"/>
      <c r="E218" s="94"/>
    </row>
    <row r="223" spans="2:8" ht="24" customHeight="1" x14ac:dyDescent="0.25">
      <c r="B223" s="62" t="s">
        <v>136</v>
      </c>
      <c r="C223" s="75" t="s">
        <v>9</v>
      </c>
      <c r="D223" s="95" t="s">
        <v>130</v>
      </c>
      <c r="E223" s="95" t="s">
        <v>36</v>
      </c>
    </row>
    <row r="224" spans="2:8" x14ac:dyDescent="0.25">
      <c r="B224" s="79" t="s">
        <v>137</v>
      </c>
      <c r="C224" s="23">
        <v>-6750.16</v>
      </c>
      <c r="D224" s="21">
        <v>0</v>
      </c>
      <c r="E224" s="21">
        <v>0</v>
      </c>
    </row>
    <row r="225" spans="2:5" x14ac:dyDescent="0.25">
      <c r="B225" s="22"/>
      <c r="C225" s="23"/>
      <c r="D225" s="23">
        <v>0</v>
      </c>
      <c r="E225" s="23">
        <v>0</v>
      </c>
    </row>
    <row r="226" spans="2:5" x14ac:dyDescent="0.25">
      <c r="B226" s="24"/>
      <c r="C226" s="96"/>
      <c r="D226" s="96">
        <v>0</v>
      </c>
      <c r="E226" s="96">
        <v>0</v>
      </c>
    </row>
    <row r="227" spans="2:5" ht="18.75" customHeight="1" x14ac:dyDescent="0.25">
      <c r="C227" s="78">
        <f>SUM(C208:C226)</f>
        <v>-6750.16</v>
      </c>
      <c r="D227" s="91"/>
      <c r="E227" s="92"/>
    </row>
    <row r="230" spans="2:5" x14ac:dyDescent="0.25">
      <c r="B230" s="13" t="s">
        <v>138</v>
      </c>
    </row>
    <row r="231" spans="2:5" x14ac:dyDescent="0.25">
      <c r="B231" s="13"/>
    </row>
    <row r="232" spans="2:5" x14ac:dyDescent="0.25">
      <c r="B232" s="13" t="s">
        <v>139</v>
      </c>
    </row>
    <row r="234" spans="2:5" ht="24" customHeight="1" x14ac:dyDescent="0.25">
      <c r="B234" s="97" t="s">
        <v>140</v>
      </c>
      <c r="C234" s="75" t="s">
        <v>9</v>
      </c>
      <c r="D234" s="19" t="s">
        <v>141</v>
      </c>
      <c r="E234" s="19" t="s">
        <v>36</v>
      </c>
    </row>
    <row r="235" spans="2:5" x14ac:dyDescent="0.25">
      <c r="B235" s="48" t="s">
        <v>142</v>
      </c>
      <c r="C235" s="23">
        <v>-250250</v>
      </c>
      <c r="D235" s="21"/>
      <c r="E235" s="21"/>
    </row>
    <row r="236" spans="2:5" x14ac:dyDescent="0.25">
      <c r="B236" s="50" t="s">
        <v>143</v>
      </c>
      <c r="C236" s="35">
        <v>-174000</v>
      </c>
      <c r="D236" s="23"/>
      <c r="E236" s="23"/>
    </row>
    <row r="237" spans="2:5" x14ac:dyDescent="0.25">
      <c r="B237" s="98" t="s">
        <v>144</v>
      </c>
      <c r="C237" s="99">
        <v>-8880</v>
      </c>
      <c r="D237" s="23"/>
      <c r="E237" s="23"/>
    </row>
    <row r="238" spans="2:5" x14ac:dyDescent="0.25">
      <c r="B238" s="98" t="s">
        <v>145</v>
      </c>
      <c r="C238" s="99">
        <v>-766800</v>
      </c>
      <c r="D238" s="23"/>
      <c r="E238" s="23"/>
    </row>
    <row r="239" spans="2:5" x14ac:dyDescent="0.25">
      <c r="B239" s="98" t="s">
        <v>146</v>
      </c>
      <c r="C239" s="99">
        <v>-86500</v>
      </c>
      <c r="D239" s="23"/>
      <c r="E239" s="23"/>
    </row>
    <row r="240" spans="2:5" x14ac:dyDescent="0.25">
      <c r="B240" s="98" t="s">
        <v>147</v>
      </c>
      <c r="C240" s="99">
        <v>-3125</v>
      </c>
      <c r="D240" s="23"/>
      <c r="E240" s="23"/>
    </row>
    <row r="241" spans="2:5" x14ac:dyDescent="0.25">
      <c r="B241" s="98" t="s">
        <v>148</v>
      </c>
      <c r="C241" s="99">
        <v>-328680</v>
      </c>
      <c r="D241" s="23"/>
      <c r="E241" s="23"/>
    </row>
    <row r="242" spans="2:5" x14ac:dyDescent="0.25">
      <c r="B242" s="98" t="s">
        <v>149</v>
      </c>
      <c r="C242" s="99">
        <v>-294025.25</v>
      </c>
      <c r="D242" s="23"/>
      <c r="E242" s="23"/>
    </row>
    <row r="243" spans="2:5" x14ac:dyDescent="0.25">
      <c r="B243" s="98" t="s">
        <v>150</v>
      </c>
      <c r="C243" s="99">
        <v>-27520</v>
      </c>
      <c r="D243" s="23"/>
      <c r="E243" s="23"/>
    </row>
    <row r="244" spans="2:5" x14ac:dyDescent="0.25">
      <c r="B244" s="98" t="s">
        <v>151</v>
      </c>
      <c r="C244" s="99">
        <v>-444500</v>
      </c>
      <c r="D244" s="23"/>
      <c r="E244" s="23"/>
    </row>
    <row r="245" spans="2:5" x14ac:dyDescent="0.25">
      <c r="B245" s="98" t="s">
        <v>152</v>
      </c>
      <c r="C245" s="99">
        <v>-2384280.25</v>
      </c>
      <c r="D245" s="23"/>
      <c r="E245" s="23"/>
    </row>
    <row r="246" spans="2:5" x14ac:dyDescent="0.25">
      <c r="B246" s="98" t="s">
        <v>153</v>
      </c>
      <c r="C246" s="99">
        <v>-2384280.25</v>
      </c>
      <c r="D246" s="23"/>
      <c r="E246" s="23"/>
    </row>
    <row r="247" spans="2:5" x14ac:dyDescent="0.25">
      <c r="B247" s="98" t="s">
        <v>154</v>
      </c>
      <c r="C247" s="99">
        <v>-2384280.25</v>
      </c>
      <c r="D247" s="23"/>
      <c r="E247" s="23"/>
    </row>
    <row r="248" spans="2:5" x14ac:dyDescent="0.25">
      <c r="B248" s="98" t="s">
        <v>155</v>
      </c>
      <c r="C248" s="99">
        <v>-10250407.85</v>
      </c>
      <c r="D248" s="23"/>
      <c r="E248" s="23"/>
    </row>
    <row r="249" spans="2:5" x14ac:dyDescent="0.25">
      <c r="B249" s="98" t="s">
        <v>156</v>
      </c>
      <c r="C249" s="99">
        <v>-835770.02</v>
      </c>
      <c r="D249" s="23"/>
      <c r="E249" s="23"/>
    </row>
    <row r="250" spans="2:5" x14ac:dyDescent="0.25">
      <c r="B250" s="98" t="s">
        <v>157</v>
      </c>
      <c r="C250" s="99">
        <v>-3903287.4</v>
      </c>
      <c r="D250" s="23"/>
      <c r="E250" s="23"/>
    </row>
    <row r="251" spans="2:5" x14ac:dyDescent="0.25">
      <c r="B251" s="98" t="s">
        <v>158</v>
      </c>
      <c r="C251" s="99">
        <v>-14989465.27</v>
      </c>
      <c r="D251" s="23"/>
      <c r="E251" s="23"/>
    </row>
    <row r="252" spans="2:5" x14ac:dyDescent="0.25">
      <c r="B252" s="98" t="s">
        <v>159</v>
      </c>
      <c r="C252" s="99">
        <v>-14989465.27</v>
      </c>
      <c r="D252" s="23"/>
      <c r="E252" s="23"/>
    </row>
    <row r="253" spans="2:5" x14ac:dyDescent="0.25">
      <c r="B253" s="98" t="s">
        <v>160</v>
      </c>
      <c r="C253" s="99">
        <v>-37213803.689999998</v>
      </c>
      <c r="D253" s="23"/>
      <c r="E253" s="23"/>
    </row>
    <row r="254" spans="2:5" x14ac:dyDescent="0.25">
      <c r="B254" s="98" t="s">
        <v>161</v>
      </c>
      <c r="C254" s="99">
        <v>-542609.73</v>
      </c>
      <c r="D254" s="23"/>
      <c r="E254" s="23"/>
    </row>
    <row r="255" spans="2:5" x14ac:dyDescent="0.25">
      <c r="B255" s="98" t="s">
        <v>162</v>
      </c>
      <c r="C255" s="99">
        <v>-4616336.5</v>
      </c>
      <c r="D255" s="23"/>
      <c r="E255" s="23"/>
    </row>
    <row r="256" spans="2:5" x14ac:dyDescent="0.25">
      <c r="B256" s="98" t="s">
        <v>163</v>
      </c>
      <c r="C256" s="99">
        <v>-1323000</v>
      </c>
      <c r="D256" s="23"/>
      <c r="E256" s="23"/>
    </row>
    <row r="257" spans="2:5" x14ac:dyDescent="0.25">
      <c r="B257" s="98" t="s">
        <v>164</v>
      </c>
      <c r="C257" s="99">
        <v>-43695749.920000002</v>
      </c>
      <c r="D257" s="23"/>
      <c r="E257" s="23"/>
    </row>
    <row r="258" spans="2:5" x14ac:dyDescent="0.25">
      <c r="B258" s="98" t="s">
        <v>165</v>
      </c>
      <c r="C258" s="99">
        <v>-43695749.920000002</v>
      </c>
      <c r="D258" s="23"/>
      <c r="E258" s="23"/>
    </row>
    <row r="259" spans="2:5" x14ac:dyDescent="0.25">
      <c r="B259" s="98" t="s">
        <v>166</v>
      </c>
      <c r="C259" s="99">
        <v>-58685215.189999998</v>
      </c>
      <c r="D259" s="23"/>
      <c r="E259" s="23"/>
    </row>
    <row r="260" spans="2:5" x14ac:dyDescent="0.25">
      <c r="B260" s="24"/>
      <c r="C260" s="25"/>
      <c r="D260" s="25"/>
      <c r="E260" s="25"/>
    </row>
    <row r="261" spans="2:5" ht="15.75" customHeight="1" x14ac:dyDescent="0.25">
      <c r="C261" s="100">
        <v>-61069495.439999998</v>
      </c>
      <c r="D261" s="91"/>
      <c r="E261" s="92"/>
    </row>
    <row r="267" spans="2:5" ht="24.75" customHeight="1" x14ac:dyDescent="0.25">
      <c r="B267" s="97" t="s">
        <v>167</v>
      </c>
      <c r="C267" s="75" t="s">
        <v>9</v>
      </c>
      <c r="D267" s="19" t="s">
        <v>141</v>
      </c>
      <c r="E267" s="19" t="s">
        <v>36</v>
      </c>
    </row>
    <row r="268" spans="2:5" ht="20.25" customHeight="1" x14ac:dyDescent="0.25">
      <c r="B268" s="101" t="s">
        <v>168</v>
      </c>
      <c r="C268" s="29">
        <v>-351854.48</v>
      </c>
      <c r="D268" s="21"/>
      <c r="E268" s="21"/>
    </row>
    <row r="269" spans="2:5" ht="20.25" customHeight="1" x14ac:dyDescent="0.25">
      <c r="B269" s="102"/>
      <c r="C269" s="29"/>
      <c r="D269" s="23"/>
      <c r="E269" s="23"/>
    </row>
    <row r="270" spans="2:5" x14ac:dyDescent="0.25">
      <c r="B270" s="24"/>
      <c r="C270" s="25"/>
      <c r="D270" s="25"/>
      <c r="E270" s="25"/>
    </row>
    <row r="271" spans="2:5" ht="16.5" customHeight="1" x14ac:dyDescent="0.25">
      <c r="C271" s="100">
        <f>C268+C270</f>
        <v>-351854.48</v>
      </c>
      <c r="D271" s="91"/>
      <c r="E271" s="92"/>
    </row>
    <row r="273" spans="2:8" x14ac:dyDescent="0.25">
      <c r="H273" s="17">
        <v>12</v>
      </c>
    </row>
    <row r="274" spans="2:8" x14ac:dyDescent="0.25">
      <c r="B274" s="13"/>
    </row>
    <row r="275" spans="2:8" x14ac:dyDescent="0.25">
      <c r="B275" s="13" t="s">
        <v>169</v>
      </c>
    </row>
    <row r="276" spans="2:8" ht="26.25" customHeight="1" x14ac:dyDescent="0.25">
      <c r="B276" s="97" t="s">
        <v>170</v>
      </c>
      <c r="C276" s="75" t="s">
        <v>9</v>
      </c>
      <c r="D276" s="19" t="s">
        <v>171</v>
      </c>
      <c r="E276" s="19" t="s">
        <v>172</v>
      </c>
    </row>
    <row r="277" spans="2:8" x14ac:dyDescent="0.25">
      <c r="B277" s="103" t="s">
        <v>173</v>
      </c>
      <c r="C277" s="30">
        <v>22171637.210000001</v>
      </c>
      <c r="D277" s="104">
        <v>34.17</v>
      </c>
      <c r="E277" s="21">
        <v>0</v>
      </c>
    </row>
    <row r="278" spans="2:8" x14ac:dyDescent="0.25">
      <c r="B278" s="103" t="s">
        <v>174</v>
      </c>
      <c r="C278" s="30">
        <v>8963935.2400000002</v>
      </c>
      <c r="D278" s="104">
        <v>13.81</v>
      </c>
      <c r="E278" s="23"/>
    </row>
    <row r="279" spans="2:8" x14ac:dyDescent="0.25">
      <c r="B279" s="103" t="s">
        <v>175</v>
      </c>
      <c r="C279" s="30">
        <v>4053400.23</v>
      </c>
      <c r="D279" s="104">
        <v>6.25</v>
      </c>
      <c r="E279" s="23"/>
    </row>
    <row r="280" spans="2:8" x14ac:dyDescent="0.25">
      <c r="B280" s="103" t="s">
        <v>176</v>
      </c>
      <c r="C280" s="30">
        <v>12134.16</v>
      </c>
      <c r="D280" s="104">
        <v>0.02</v>
      </c>
      <c r="E280" s="23"/>
    </row>
    <row r="281" spans="2:8" x14ac:dyDescent="0.25">
      <c r="B281" s="103" t="s">
        <v>177</v>
      </c>
      <c r="C281" s="30">
        <v>2076514.77</v>
      </c>
      <c r="D281" s="104">
        <v>3.2</v>
      </c>
      <c r="E281" s="23"/>
    </row>
    <row r="282" spans="2:8" x14ac:dyDescent="0.25">
      <c r="B282" s="103" t="s">
        <v>178</v>
      </c>
      <c r="C282" s="30">
        <v>1269750.49</v>
      </c>
      <c r="D282" s="104">
        <v>1.96</v>
      </c>
      <c r="E282" s="23"/>
    </row>
    <row r="283" spans="2:8" x14ac:dyDescent="0.25">
      <c r="B283" s="103" t="s">
        <v>179</v>
      </c>
      <c r="C283" s="30">
        <v>1308344.9099999999</v>
      </c>
      <c r="D283" s="104">
        <v>2.02</v>
      </c>
      <c r="E283" s="23"/>
    </row>
    <row r="284" spans="2:8" x14ac:dyDescent="0.25">
      <c r="B284" s="103" t="s">
        <v>180</v>
      </c>
      <c r="C284" s="30">
        <v>47922.1</v>
      </c>
      <c r="D284" s="104">
        <v>7.0000000000000007E-2</v>
      </c>
      <c r="E284" s="23"/>
    </row>
    <row r="285" spans="2:8" x14ac:dyDescent="0.25">
      <c r="B285" s="103" t="s">
        <v>181</v>
      </c>
      <c r="C285" s="30">
        <v>5666162.2699999996</v>
      </c>
      <c r="D285" s="104">
        <v>8.73</v>
      </c>
      <c r="E285" s="23"/>
    </row>
    <row r="286" spans="2:8" x14ac:dyDescent="0.25">
      <c r="B286" s="103" t="s">
        <v>182</v>
      </c>
      <c r="C286" s="30">
        <v>97776.65</v>
      </c>
      <c r="D286" s="104">
        <v>0.15</v>
      </c>
      <c r="E286" s="23"/>
    </row>
    <row r="287" spans="2:8" x14ac:dyDescent="0.25">
      <c r="B287" s="103" t="s">
        <v>183</v>
      </c>
      <c r="C287" s="30">
        <v>99328.08</v>
      </c>
      <c r="D287" s="105">
        <v>0.15</v>
      </c>
      <c r="E287" s="23"/>
    </row>
    <row r="288" spans="2:8" x14ac:dyDescent="0.25">
      <c r="B288" s="103" t="s">
        <v>184</v>
      </c>
      <c r="C288" s="30">
        <v>928972.6</v>
      </c>
      <c r="D288" s="105">
        <v>1.43</v>
      </c>
      <c r="E288" s="23"/>
    </row>
    <row r="289" spans="2:5" x14ac:dyDescent="0.25">
      <c r="B289" s="103" t="s">
        <v>185</v>
      </c>
      <c r="C289" s="30">
        <v>178397.66</v>
      </c>
      <c r="D289" s="105">
        <v>0.27</v>
      </c>
      <c r="E289" s="23"/>
    </row>
    <row r="290" spans="2:5" x14ac:dyDescent="0.25">
      <c r="B290" s="59" t="s">
        <v>186</v>
      </c>
      <c r="C290" s="32">
        <v>84382.77</v>
      </c>
      <c r="D290" s="106">
        <v>0.13</v>
      </c>
      <c r="E290" s="25"/>
    </row>
    <row r="291" spans="2:5" x14ac:dyDescent="0.25">
      <c r="B291" s="107" t="s">
        <v>187</v>
      </c>
      <c r="C291" s="49">
        <v>5000</v>
      </c>
      <c r="D291" s="108">
        <v>0.01</v>
      </c>
      <c r="E291" s="21"/>
    </row>
    <row r="292" spans="2:5" x14ac:dyDescent="0.25">
      <c r="B292" s="103" t="s">
        <v>188</v>
      </c>
      <c r="C292" s="30">
        <v>238.99</v>
      </c>
      <c r="D292" s="105">
        <v>0</v>
      </c>
      <c r="E292" s="23"/>
    </row>
    <row r="293" spans="2:5" x14ac:dyDescent="0.25">
      <c r="B293" s="103" t="s">
        <v>189</v>
      </c>
      <c r="C293" s="30">
        <v>413</v>
      </c>
      <c r="D293" s="104">
        <v>0</v>
      </c>
      <c r="E293" s="23"/>
    </row>
    <row r="294" spans="2:5" x14ac:dyDescent="0.25">
      <c r="B294" s="103" t="s">
        <v>190</v>
      </c>
      <c r="C294" s="30">
        <v>3000</v>
      </c>
      <c r="D294" s="104">
        <v>0</v>
      </c>
      <c r="E294" s="23"/>
    </row>
    <row r="295" spans="2:5" x14ac:dyDescent="0.25">
      <c r="B295" s="103" t="s">
        <v>191</v>
      </c>
      <c r="C295" s="30">
        <v>22004.74</v>
      </c>
      <c r="D295" s="104">
        <v>0.03</v>
      </c>
      <c r="E295" s="23"/>
    </row>
    <row r="296" spans="2:5" x14ac:dyDescent="0.25">
      <c r="B296" s="103" t="s">
        <v>192</v>
      </c>
      <c r="C296" s="30">
        <v>31325.64</v>
      </c>
      <c r="D296" s="104">
        <v>0.05</v>
      </c>
      <c r="E296" s="23"/>
    </row>
    <row r="297" spans="2:5" x14ac:dyDescent="0.25">
      <c r="B297" s="103" t="s">
        <v>193</v>
      </c>
      <c r="C297" s="30">
        <v>11152.99</v>
      </c>
      <c r="D297" s="104">
        <v>0.02</v>
      </c>
      <c r="E297" s="23"/>
    </row>
    <row r="298" spans="2:5" x14ac:dyDescent="0.25">
      <c r="B298" s="103" t="s">
        <v>194</v>
      </c>
      <c r="C298" s="30">
        <v>33796.9</v>
      </c>
      <c r="D298" s="104">
        <v>0.05</v>
      </c>
      <c r="E298" s="23"/>
    </row>
    <row r="299" spans="2:5" x14ac:dyDescent="0.25">
      <c r="B299" s="103" t="s">
        <v>195</v>
      </c>
      <c r="C299" s="30">
        <v>40653.620000000003</v>
      </c>
      <c r="D299" s="104">
        <v>0.06</v>
      </c>
      <c r="E299" s="23"/>
    </row>
    <row r="300" spans="2:5" x14ac:dyDescent="0.25">
      <c r="B300" s="103" t="s">
        <v>196</v>
      </c>
      <c r="C300" s="30">
        <v>3824</v>
      </c>
      <c r="D300" s="104">
        <v>0.01</v>
      </c>
      <c r="E300" s="23"/>
    </row>
    <row r="301" spans="2:5" x14ac:dyDescent="0.25">
      <c r="B301" s="103" t="s">
        <v>197</v>
      </c>
      <c r="C301" s="30">
        <v>51735.53</v>
      </c>
      <c r="D301" s="104">
        <v>0.08</v>
      </c>
      <c r="E301" s="23"/>
    </row>
    <row r="302" spans="2:5" x14ac:dyDescent="0.25">
      <c r="B302" s="103" t="s">
        <v>198</v>
      </c>
      <c r="C302" s="30">
        <v>23904.06</v>
      </c>
      <c r="D302" s="104">
        <v>0.04</v>
      </c>
      <c r="E302" s="23"/>
    </row>
    <row r="303" spans="2:5" x14ac:dyDescent="0.25">
      <c r="B303" s="103" t="s">
        <v>199</v>
      </c>
      <c r="C303" s="30">
        <v>29507.02</v>
      </c>
      <c r="D303" s="104">
        <v>0.05</v>
      </c>
      <c r="E303" s="23"/>
    </row>
    <row r="304" spans="2:5" x14ac:dyDescent="0.25">
      <c r="B304" s="103" t="s">
        <v>200</v>
      </c>
      <c r="C304" s="30">
        <v>3219.99</v>
      </c>
      <c r="D304" s="104">
        <v>0.01</v>
      </c>
      <c r="E304" s="23"/>
    </row>
    <row r="305" spans="2:5" x14ac:dyDescent="0.25">
      <c r="B305" s="103" t="s">
        <v>201</v>
      </c>
      <c r="C305" s="30">
        <v>273507.3</v>
      </c>
      <c r="D305" s="104">
        <v>0.42</v>
      </c>
      <c r="E305" s="23"/>
    </row>
    <row r="306" spans="2:5" x14ac:dyDescent="0.25">
      <c r="B306" s="103" t="s">
        <v>202</v>
      </c>
      <c r="C306" s="30">
        <v>39797.99</v>
      </c>
      <c r="D306" s="104">
        <v>0.06</v>
      </c>
      <c r="E306" s="23"/>
    </row>
    <row r="307" spans="2:5" x14ac:dyDescent="0.25">
      <c r="B307" s="103" t="s">
        <v>203</v>
      </c>
      <c r="C307" s="30">
        <v>14239.72</v>
      </c>
      <c r="D307" s="104">
        <v>0.02</v>
      </c>
      <c r="E307" s="23"/>
    </row>
    <row r="308" spans="2:5" x14ac:dyDescent="0.25">
      <c r="B308" s="103" t="s">
        <v>204</v>
      </c>
      <c r="C308" s="30">
        <v>83738.48</v>
      </c>
      <c r="D308" s="104">
        <v>0.13</v>
      </c>
      <c r="E308" s="23"/>
    </row>
    <row r="309" spans="2:5" x14ac:dyDescent="0.25">
      <c r="B309" s="103" t="s">
        <v>205</v>
      </c>
      <c r="C309" s="30">
        <v>8668.77</v>
      </c>
      <c r="D309" s="104">
        <v>0.01</v>
      </c>
      <c r="E309" s="23"/>
    </row>
    <row r="310" spans="2:5" x14ac:dyDescent="0.25">
      <c r="B310" s="103" t="s">
        <v>206</v>
      </c>
      <c r="C310" s="30">
        <v>1992.17</v>
      </c>
      <c r="D310" s="104">
        <v>0</v>
      </c>
      <c r="E310" s="23"/>
    </row>
    <row r="311" spans="2:5" x14ac:dyDescent="0.25">
      <c r="B311" s="103" t="s">
        <v>207</v>
      </c>
      <c r="C311" s="30">
        <v>353705.75</v>
      </c>
      <c r="D311" s="104">
        <v>0.55000000000000004</v>
      </c>
      <c r="E311" s="23"/>
    </row>
    <row r="312" spans="2:5" x14ac:dyDescent="0.25">
      <c r="B312" s="103" t="s">
        <v>208</v>
      </c>
      <c r="C312" s="30">
        <v>45943.61</v>
      </c>
      <c r="D312" s="104">
        <v>7.0000000000000007E-2</v>
      </c>
      <c r="E312" s="23"/>
    </row>
    <row r="313" spans="2:5" x14ac:dyDescent="0.25">
      <c r="B313" s="103" t="s">
        <v>209</v>
      </c>
      <c r="C313" s="30">
        <v>26952.02</v>
      </c>
      <c r="D313" s="104">
        <v>0.04</v>
      </c>
      <c r="E313" s="23"/>
    </row>
    <row r="314" spans="2:5" x14ac:dyDescent="0.25">
      <c r="B314" s="103" t="s">
        <v>210</v>
      </c>
      <c r="C314" s="30">
        <v>459626</v>
      </c>
      <c r="D314" s="104">
        <v>0.71</v>
      </c>
      <c r="E314" s="23"/>
    </row>
    <row r="315" spans="2:5" x14ac:dyDescent="0.25">
      <c r="B315" s="103" t="s">
        <v>211</v>
      </c>
      <c r="C315" s="30">
        <v>580.5</v>
      </c>
      <c r="D315" s="104">
        <v>0</v>
      </c>
      <c r="E315" s="23"/>
    </row>
    <row r="316" spans="2:5" x14ac:dyDescent="0.25">
      <c r="B316" s="103" t="s">
        <v>212</v>
      </c>
      <c r="C316" s="30">
        <v>52490</v>
      </c>
      <c r="D316" s="104">
        <v>0.08</v>
      </c>
      <c r="E316" s="23"/>
    </row>
    <row r="317" spans="2:5" x14ac:dyDescent="0.25">
      <c r="B317" s="103" t="s">
        <v>213</v>
      </c>
      <c r="C317" s="30">
        <v>65114</v>
      </c>
      <c r="D317" s="104">
        <v>0.1</v>
      </c>
      <c r="E317" s="23"/>
    </row>
    <row r="318" spans="2:5" x14ac:dyDescent="0.25">
      <c r="B318" s="103" t="s">
        <v>214</v>
      </c>
      <c r="C318" s="30">
        <v>363699.18</v>
      </c>
      <c r="D318" s="104">
        <v>0.56000000000000005</v>
      </c>
      <c r="E318" s="23"/>
    </row>
    <row r="319" spans="2:5" x14ac:dyDescent="0.25">
      <c r="B319" s="103" t="s">
        <v>215</v>
      </c>
      <c r="C319" s="30">
        <v>4733.5</v>
      </c>
      <c r="D319" s="104">
        <v>0.01</v>
      </c>
      <c r="E319" s="23"/>
    </row>
    <row r="320" spans="2:5" x14ac:dyDescent="0.25">
      <c r="B320" s="103" t="s">
        <v>216</v>
      </c>
      <c r="C320" s="30">
        <v>90864</v>
      </c>
      <c r="D320" s="104">
        <v>0.14000000000000001</v>
      </c>
      <c r="E320" s="23"/>
    </row>
    <row r="321" spans="2:5" x14ac:dyDescent="0.25">
      <c r="B321" s="103" t="s">
        <v>217</v>
      </c>
      <c r="C321" s="30">
        <v>43215.88</v>
      </c>
      <c r="D321" s="104">
        <v>7.0000000000000007E-2</v>
      </c>
      <c r="E321" s="23"/>
    </row>
    <row r="322" spans="2:5" x14ac:dyDescent="0.25">
      <c r="B322" s="103" t="s">
        <v>218</v>
      </c>
      <c r="C322" s="30">
        <v>44950</v>
      </c>
      <c r="D322" s="104">
        <v>7.0000000000000007E-2</v>
      </c>
      <c r="E322" s="23"/>
    </row>
    <row r="323" spans="2:5" x14ac:dyDescent="0.25">
      <c r="B323" s="103" t="s">
        <v>219</v>
      </c>
      <c r="C323" s="30">
        <v>80000</v>
      </c>
      <c r="D323" s="104">
        <v>0.12</v>
      </c>
      <c r="E323" s="23"/>
    </row>
    <row r="324" spans="2:5" x14ac:dyDescent="0.25">
      <c r="B324" s="103" t="s">
        <v>220</v>
      </c>
      <c r="C324" s="30">
        <v>5614.4</v>
      </c>
      <c r="D324" s="104">
        <v>0.01</v>
      </c>
      <c r="E324" s="23"/>
    </row>
    <row r="325" spans="2:5" x14ac:dyDescent="0.25">
      <c r="B325" s="103" t="s">
        <v>221</v>
      </c>
      <c r="C325" s="30">
        <v>122884.38</v>
      </c>
      <c r="D325" s="104">
        <v>0.19</v>
      </c>
      <c r="E325" s="23"/>
    </row>
    <row r="326" spans="2:5" x14ac:dyDescent="0.25">
      <c r="B326" s="103" t="s">
        <v>222</v>
      </c>
      <c r="C326" s="30">
        <v>1646199</v>
      </c>
      <c r="D326" s="104">
        <v>2.54</v>
      </c>
      <c r="E326" s="23"/>
    </row>
    <row r="327" spans="2:5" x14ac:dyDescent="0.25">
      <c r="B327" s="103" t="s">
        <v>223</v>
      </c>
      <c r="C327" s="30">
        <v>727268.03</v>
      </c>
      <c r="D327" s="104">
        <v>1.1200000000000001</v>
      </c>
      <c r="E327" s="23"/>
    </row>
    <row r="328" spans="2:5" x14ac:dyDescent="0.25">
      <c r="B328" s="103" t="s">
        <v>224</v>
      </c>
      <c r="C328" s="30">
        <v>45123.79</v>
      </c>
      <c r="D328" s="104">
        <v>7.0000000000000007E-2</v>
      </c>
      <c r="E328" s="23"/>
    </row>
    <row r="329" spans="2:5" x14ac:dyDescent="0.25">
      <c r="B329" s="103" t="s">
        <v>225</v>
      </c>
      <c r="C329" s="30">
        <v>432528.12</v>
      </c>
      <c r="D329" s="104">
        <v>0.67</v>
      </c>
      <c r="E329" s="23"/>
    </row>
    <row r="330" spans="2:5" x14ac:dyDescent="0.25">
      <c r="B330" s="103" t="s">
        <v>226</v>
      </c>
      <c r="C330" s="30">
        <v>284.83</v>
      </c>
      <c r="D330" s="104">
        <v>0</v>
      </c>
      <c r="E330" s="23"/>
    </row>
    <row r="331" spans="2:5" x14ac:dyDescent="0.25">
      <c r="B331" s="103" t="s">
        <v>227</v>
      </c>
      <c r="C331" s="30">
        <v>47225.96</v>
      </c>
      <c r="D331" s="104">
        <v>7.0000000000000007E-2</v>
      </c>
      <c r="E331" s="23"/>
    </row>
    <row r="332" spans="2:5" x14ac:dyDescent="0.25">
      <c r="B332" s="103" t="s">
        <v>228</v>
      </c>
      <c r="C332" s="30">
        <v>404134.94</v>
      </c>
      <c r="D332" s="104">
        <v>0.62</v>
      </c>
      <c r="E332" s="23"/>
    </row>
    <row r="333" spans="2:5" x14ac:dyDescent="0.25">
      <c r="B333" s="103" t="s">
        <v>229</v>
      </c>
      <c r="C333" s="30">
        <v>121509.75999999999</v>
      </c>
      <c r="D333" s="104">
        <v>0.19</v>
      </c>
      <c r="E333" s="23"/>
    </row>
    <row r="334" spans="2:5" x14ac:dyDescent="0.25">
      <c r="B334" s="103" t="s">
        <v>230</v>
      </c>
      <c r="C334" s="30">
        <v>37700.5</v>
      </c>
      <c r="D334" s="104">
        <v>0.06</v>
      </c>
      <c r="E334" s="23"/>
    </row>
    <row r="335" spans="2:5" x14ac:dyDescent="0.25">
      <c r="B335" s="103" t="s">
        <v>231</v>
      </c>
      <c r="C335" s="30">
        <v>1842798.22</v>
      </c>
      <c r="D335" s="104">
        <v>2.84</v>
      </c>
      <c r="E335" s="23"/>
    </row>
    <row r="336" spans="2:5" x14ac:dyDescent="0.25">
      <c r="B336" s="103" t="s">
        <v>232</v>
      </c>
      <c r="C336" s="30">
        <v>231266.08</v>
      </c>
      <c r="D336" s="104">
        <v>0.36</v>
      </c>
      <c r="E336" s="23"/>
    </row>
    <row r="337" spans="2:5" x14ac:dyDescent="0.25">
      <c r="B337" s="103" t="s">
        <v>233</v>
      </c>
      <c r="C337" s="30">
        <v>29750</v>
      </c>
      <c r="D337" s="104">
        <v>0.05</v>
      </c>
      <c r="E337" s="23"/>
    </row>
    <row r="338" spans="2:5" x14ac:dyDescent="0.25">
      <c r="B338" s="103" t="s">
        <v>234</v>
      </c>
      <c r="C338" s="30">
        <v>226889.34</v>
      </c>
      <c r="D338" s="104">
        <v>0.35</v>
      </c>
      <c r="E338" s="23"/>
    </row>
    <row r="339" spans="2:5" x14ac:dyDescent="0.25">
      <c r="B339" s="103" t="s">
        <v>235</v>
      </c>
      <c r="C339" s="30">
        <v>35000</v>
      </c>
      <c r="D339" s="104">
        <v>0.05</v>
      </c>
      <c r="E339" s="23"/>
    </row>
    <row r="340" spans="2:5" x14ac:dyDescent="0.25">
      <c r="B340" s="103" t="s">
        <v>236</v>
      </c>
      <c r="C340" s="30">
        <v>28955.83</v>
      </c>
      <c r="D340" s="104">
        <v>0.04</v>
      </c>
      <c r="E340" s="23"/>
    </row>
    <row r="341" spans="2:5" x14ac:dyDescent="0.25">
      <c r="B341" s="103" t="s">
        <v>237</v>
      </c>
      <c r="C341" s="30">
        <v>66784.490000000005</v>
      </c>
      <c r="D341" s="104">
        <v>0.1</v>
      </c>
      <c r="E341" s="23"/>
    </row>
    <row r="342" spans="2:5" x14ac:dyDescent="0.25">
      <c r="B342" s="103" t="s">
        <v>238</v>
      </c>
      <c r="C342" s="30">
        <v>421</v>
      </c>
      <c r="D342" s="104">
        <v>0</v>
      </c>
      <c r="E342" s="23"/>
    </row>
    <row r="343" spans="2:5" x14ac:dyDescent="0.25">
      <c r="B343" s="103" t="s">
        <v>239</v>
      </c>
      <c r="C343" s="30">
        <v>76754.27</v>
      </c>
      <c r="D343" s="104">
        <v>0.12</v>
      </c>
      <c r="E343" s="23"/>
    </row>
    <row r="344" spans="2:5" x14ac:dyDescent="0.25">
      <c r="B344" s="103" t="s">
        <v>240</v>
      </c>
      <c r="C344" s="30">
        <v>94776.639999999999</v>
      </c>
      <c r="D344" s="104">
        <v>0.15</v>
      </c>
      <c r="E344" s="23"/>
    </row>
    <row r="345" spans="2:5" x14ac:dyDescent="0.25">
      <c r="B345" s="103" t="s">
        <v>241</v>
      </c>
      <c r="C345" s="30">
        <v>54620.54</v>
      </c>
      <c r="D345" s="104">
        <v>0.08</v>
      </c>
      <c r="E345" s="23"/>
    </row>
    <row r="346" spans="2:5" x14ac:dyDescent="0.25">
      <c r="B346" s="103" t="s">
        <v>242</v>
      </c>
      <c r="C346" s="30">
        <v>3695</v>
      </c>
      <c r="D346" s="104">
        <v>0.01</v>
      </c>
      <c r="E346" s="23"/>
    </row>
    <row r="347" spans="2:5" x14ac:dyDescent="0.25">
      <c r="B347" s="103" t="s">
        <v>243</v>
      </c>
      <c r="C347" s="30">
        <v>668244.52</v>
      </c>
      <c r="D347" s="104">
        <v>1.03</v>
      </c>
      <c r="E347" s="23"/>
    </row>
    <row r="348" spans="2:5" x14ac:dyDescent="0.25">
      <c r="B348" s="103" t="s">
        <v>244</v>
      </c>
      <c r="C348" s="30">
        <v>3976</v>
      </c>
      <c r="D348" s="104">
        <v>0.01</v>
      </c>
      <c r="E348" s="23"/>
    </row>
    <row r="349" spans="2:5" x14ac:dyDescent="0.25">
      <c r="B349" s="103" t="s">
        <v>245</v>
      </c>
      <c r="C349" s="30">
        <v>121565.46</v>
      </c>
      <c r="D349" s="104">
        <v>0.19</v>
      </c>
      <c r="E349" s="23"/>
    </row>
    <row r="350" spans="2:5" x14ac:dyDescent="0.25">
      <c r="B350" s="103" t="s">
        <v>246</v>
      </c>
      <c r="C350" s="30">
        <v>707263</v>
      </c>
      <c r="D350" s="104">
        <v>1.0900000000000001</v>
      </c>
      <c r="E350" s="23"/>
    </row>
    <row r="351" spans="2:5" x14ac:dyDescent="0.25">
      <c r="B351" s="103" t="s">
        <v>247</v>
      </c>
      <c r="C351" s="30">
        <v>27383.93</v>
      </c>
      <c r="D351" s="104">
        <v>0.04</v>
      </c>
      <c r="E351" s="23"/>
    </row>
    <row r="352" spans="2:5" x14ac:dyDescent="0.25">
      <c r="B352" s="103" t="s">
        <v>248</v>
      </c>
      <c r="C352" s="30">
        <v>1550825.25</v>
      </c>
      <c r="D352" s="104">
        <v>2.39</v>
      </c>
      <c r="E352" s="23"/>
    </row>
    <row r="353" spans="2:5" x14ac:dyDescent="0.25">
      <c r="B353" s="103" t="s">
        <v>249</v>
      </c>
      <c r="C353" s="30">
        <v>2526952.69</v>
      </c>
      <c r="D353" s="104">
        <v>3.89</v>
      </c>
      <c r="E353" s="23"/>
    </row>
    <row r="354" spans="2:5" x14ac:dyDescent="0.25">
      <c r="B354" s="103" t="s">
        <v>250</v>
      </c>
      <c r="C354" s="30">
        <v>962219.75</v>
      </c>
      <c r="D354" s="104">
        <v>1.48</v>
      </c>
      <c r="E354" s="23"/>
    </row>
    <row r="355" spans="2:5" x14ac:dyDescent="0.25">
      <c r="B355" s="103" t="s">
        <v>251</v>
      </c>
      <c r="C355" s="30">
        <v>2850.5</v>
      </c>
      <c r="D355" s="104">
        <v>0</v>
      </c>
      <c r="E355" s="23"/>
    </row>
    <row r="356" spans="2:5" x14ac:dyDescent="0.25">
      <c r="B356" s="103" t="s">
        <v>252</v>
      </c>
      <c r="C356" s="30">
        <v>1191006.42</v>
      </c>
      <c r="D356" s="104">
        <v>1.84</v>
      </c>
      <c r="E356" s="23"/>
    </row>
    <row r="357" spans="2:5" x14ac:dyDescent="0.25">
      <c r="B357" s="103" t="s">
        <v>253</v>
      </c>
      <c r="C357" s="30">
        <v>134445.5</v>
      </c>
      <c r="D357" s="104">
        <v>0.21</v>
      </c>
      <c r="E357" s="23"/>
    </row>
    <row r="358" spans="2:5" x14ac:dyDescent="0.25">
      <c r="B358" s="103" t="s">
        <v>254</v>
      </c>
      <c r="C358" s="30">
        <v>98985.76</v>
      </c>
      <c r="D358" s="104">
        <v>0.15</v>
      </c>
      <c r="E358" s="23"/>
    </row>
    <row r="359" spans="2:5" x14ac:dyDescent="0.25">
      <c r="B359" s="103" t="s">
        <v>255</v>
      </c>
      <c r="C359" s="30">
        <v>7170.68</v>
      </c>
      <c r="D359" s="104">
        <v>0.01</v>
      </c>
      <c r="E359" s="23"/>
    </row>
    <row r="360" spans="2:5" x14ac:dyDescent="0.25">
      <c r="B360" s="103" t="s">
        <v>256</v>
      </c>
      <c r="C360" s="30">
        <v>19132</v>
      </c>
      <c r="D360" s="104">
        <v>0.03</v>
      </c>
      <c r="E360" s="23"/>
    </row>
    <row r="361" spans="2:5" x14ac:dyDescent="0.25">
      <c r="B361" s="103" t="s">
        <v>257</v>
      </c>
      <c r="C361" s="30">
        <v>34547.089999999997</v>
      </c>
      <c r="D361" s="104">
        <v>0.05</v>
      </c>
      <c r="E361" s="23"/>
    </row>
    <row r="362" spans="2:5" x14ac:dyDescent="0.25">
      <c r="B362" s="103" t="s">
        <v>258</v>
      </c>
      <c r="C362" s="30">
        <v>178811.01</v>
      </c>
      <c r="D362" s="104">
        <v>0.28000000000000003</v>
      </c>
      <c r="E362" s="23"/>
    </row>
    <row r="363" spans="2:5" x14ac:dyDescent="0.25">
      <c r="B363" s="103" t="s">
        <v>259</v>
      </c>
      <c r="C363" s="30">
        <v>446.55</v>
      </c>
      <c r="D363" s="104">
        <v>0</v>
      </c>
      <c r="E363" s="23"/>
    </row>
    <row r="364" spans="2:5" x14ac:dyDescent="0.25">
      <c r="B364" s="103" t="s">
        <v>260</v>
      </c>
      <c r="C364" s="30">
        <v>472338.27</v>
      </c>
      <c r="D364" s="104">
        <v>0.73</v>
      </c>
      <c r="E364" s="23"/>
    </row>
    <row r="365" spans="2:5" x14ac:dyDescent="0.25">
      <c r="B365" s="103" t="s">
        <v>261</v>
      </c>
      <c r="C365" s="30">
        <v>171061.97</v>
      </c>
      <c r="D365" s="104">
        <v>0.26</v>
      </c>
      <c r="E365" s="23"/>
    </row>
    <row r="366" spans="2:5" x14ac:dyDescent="0.25">
      <c r="B366" s="103" t="s">
        <v>262</v>
      </c>
      <c r="C366" s="30">
        <v>50791.94</v>
      </c>
      <c r="D366" s="104">
        <v>0.08</v>
      </c>
      <c r="E366" s="23"/>
    </row>
    <row r="367" spans="2:5" x14ac:dyDescent="0.25">
      <c r="B367" s="103" t="s">
        <v>263</v>
      </c>
      <c r="C367" s="30">
        <v>55437.89</v>
      </c>
      <c r="D367" s="104">
        <v>0.09</v>
      </c>
      <c r="E367" s="23"/>
    </row>
    <row r="368" spans="2:5" x14ac:dyDescent="0.25">
      <c r="B368" s="103" t="s">
        <v>264</v>
      </c>
      <c r="C368" s="30">
        <v>234201.12</v>
      </c>
      <c r="D368" s="104">
        <v>0.36</v>
      </c>
      <c r="E368" s="23"/>
    </row>
    <row r="369" spans="2:7" x14ac:dyDescent="0.25">
      <c r="B369" s="103" t="s">
        <v>265</v>
      </c>
      <c r="C369" s="30">
        <v>83289.14</v>
      </c>
      <c r="D369" s="104">
        <v>0.13</v>
      </c>
      <c r="E369" s="23"/>
    </row>
    <row r="370" spans="2:7" x14ac:dyDescent="0.25">
      <c r="B370" s="103" t="s">
        <v>266</v>
      </c>
      <c r="C370" s="30">
        <v>826.83</v>
      </c>
      <c r="D370" s="104">
        <v>0</v>
      </c>
      <c r="E370" s="23"/>
    </row>
    <row r="371" spans="2:7" x14ac:dyDescent="0.25">
      <c r="B371" s="103" t="s">
        <v>267</v>
      </c>
      <c r="C371" s="30">
        <v>8504.41</v>
      </c>
      <c r="D371" s="104">
        <v>0.01</v>
      </c>
      <c r="E371" s="23"/>
    </row>
    <row r="372" spans="2:7" x14ac:dyDescent="0.25">
      <c r="B372" s="103" t="s">
        <v>268</v>
      </c>
      <c r="C372" s="30">
        <v>24722.49</v>
      </c>
      <c r="D372" s="104">
        <v>0.04</v>
      </c>
      <c r="E372" s="23"/>
    </row>
    <row r="373" spans="2:7" x14ac:dyDescent="0.25">
      <c r="B373" s="59"/>
      <c r="C373" s="30"/>
      <c r="D373" s="5"/>
      <c r="E373" s="23"/>
    </row>
    <row r="374" spans="2:7" ht="15.75" customHeight="1" x14ac:dyDescent="0.25">
      <c r="C374" s="78">
        <f>SUM(C277:C373)</f>
        <v>64891439.780000001</v>
      </c>
      <c r="D374" s="60" t="s">
        <v>269</v>
      </c>
      <c r="E374" s="19"/>
    </row>
    <row r="375" spans="2:7" ht="15.75" customHeight="1" x14ac:dyDescent="0.25">
      <c r="C375" s="109"/>
      <c r="D375" s="110"/>
      <c r="E375" s="61"/>
    </row>
    <row r="378" spans="2:7" x14ac:dyDescent="0.25">
      <c r="B378" s="13" t="s">
        <v>270</v>
      </c>
    </row>
    <row r="380" spans="2:7" ht="28.5" customHeight="1" x14ac:dyDescent="0.25">
      <c r="B380" s="62" t="s">
        <v>271</v>
      </c>
      <c r="C380" s="63" t="s">
        <v>45</v>
      </c>
      <c r="D380" s="19" t="s">
        <v>46</v>
      </c>
      <c r="E380" s="95" t="s">
        <v>272</v>
      </c>
      <c r="F380" s="111" t="s">
        <v>10</v>
      </c>
      <c r="G380" s="63" t="s">
        <v>130</v>
      </c>
    </row>
    <row r="381" spans="2:7" x14ac:dyDescent="0.25">
      <c r="B381" s="48" t="s">
        <v>273</v>
      </c>
      <c r="C381" s="21">
        <v>21374.59</v>
      </c>
      <c r="D381" s="21">
        <v>21374.59</v>
      </c>
      <c r="E381" s="21">
        <f>D381-C381</f>
        <v>0</v>
      </c>
      <c r="F381" s="21">
        <v>0</v>
      </c>
      <c r="G381" s="112">
        <v>0</v>
      </c>
    </row>
    <row r="382" spans="2:7" x14ac:dyDescent="0.25">
      <c r="B382" s="50" t="s">
        <v>274</v>
      </c>
      <c r="C382" s="23">
        <v>-3500000</v>
      </c>
      <c r="D382" s="23">
        <v>-3500000</v>
      </c>
      <c r="E382" s="23">
        <f>D382-C382</f>
        <v>0</v>
      </c>
      <c r="F382" s="23"/>
      <c r="G382" s="38"/>
    </row>
    <row r="383" spans="2:7" x14ac:dyDescent="0.25">
      <c r="B383" s="50" t="s">
        <v>275</v>
      </c>
      <c r="C383" s="23">
        <v>-21602667.309999999</v>
      </c>
      <c r="D383" s="23">
        <v>-21602667.309999999</v>
      </c>
      <c r="E383" s="23">
        <f t="shared" ref="E383:E397" si="2">D383-C383</f>
        <v>0</v>
      </c>
      <c r="F383" s="23"/>
      <c r="G383" s="38"/>
    </row>
    <row r="384" spans="2:7" x14ac:dyDescent="0.25">
      <c r="B384" s="50" t="s">
        <v>276</v>
      </c>
      <c r="C384" s="23">
        <v>-67932.22</v>
      </c>
      <c r="D384" s="23">
        <v>-67932.22</v>
      </c>
      <c r="E384" s="23">
        <f t="shared" si="2"/>
        <v>0</v>
      </c>
      <c r="F384" s="23"/>
      <c r="G384" s="38"/>
    </row>
    <row r="385" spans="2:7" x14ac:dyDescent="0.25">
      <c r="B385" s="50" t="s">
        <v>277</v>
      </c>
      <c r="C385" s="23">
        <v>-730474</v>
      </c>
      <c r="D385" s="23">
        <v>-730474</v>
      </c>
      <c r="E385" s="23">
        <f t="shared" si="2"/>
        <v>0</v>
      </c>
      <c r="F385" s="23"/>
      <c r="G385" s="38"/>
    </row>
    <row r="386" spans="2:7" x14ac:dyDescent="0.25">
      <c r="B386" s="50" t="s">
        <v>278</v>
      </c>
      <c r="C386" s="23">
        <v>-96922554.609999999</v>
      </c>
      <c r="D386" s="23">
        <v>-96922554.609999999</v>
      </c>
      <c r="E386" s="23">
        <f t="shared" si="2"/>
        <v>0</v>
      </c>
      <c r="F386" s="23"/>
      <c r="G386" s="38"/>
    </row>
    <row r="387" spans="2:7" x14ac:dyDescent="0.25">
      <c r="B387" s="50" t="s">
        <v>279</v>
      </c>
      <c r="C387" s="23">
        <v>-23719542.530000001</v>
      </c>
      <c r="D387" s="23">
        <v>-23719542.530000001</v>
      </c>
      <c r="E387" s="23">
        <f t="shared" si="2"/>
        <v>0</v>
      </c>
      <c r="F387" s="23"/>
      <c r="G387" s="38"/>
    </row>
    <row r="388" spans="2:7" x14ac:dyDescent="0.25">
      <c r="B388" s="50" t="s">
        <v>280</v>
      </c>
      <c r="C388" s="23">
        <v>-578389.13</v>
      </c>
      <c r="D388" s="23">
        <v>-578389.13</v>
      </c>
      <c r="E388" s="23">
        <f t="shared" si="2"/>
        <v>0</v>
      </c>
      <c r="F388" s="23"/>
      <c r="G388" s="38"/>
    </row>
    <row r="389" spans="2:7" x14ac:dyDescent="0.25">
      <c r="B389" s="50" t="s">
        <v>281</v>
      </c>
      <c r="C389" s="23">
        <v>-2623728.62</v>
      </c>
      <c r="D389" s="23">
        <v>-2623728.62</v>
      </c>
      <c r="E389" s="23">
        <f t="shared" si="2"/>
        <v>0</v>
      </c>
      <c r="F389" s="23"/>
      <c r="G389" s="38"/>
    </row>
    <row r="390" spans="2:7" x14ac:dyDescent="0.25">
      <c r="B390" s="50" t="s">
        <v>282</v>
      </c>
      <c r="C390" s="23">
        <v>-1441113.13</v>
      </c>
      <c r="D390" s="23">
        <v>-1441113.13</v>
      </c>
      <c r="E390" s="23">
        <f t="shared" si="2"/>
        <v>0</v>
      </c>
      <c r="F390" s="23"/>
      <c r="G390" s="38"/>
    </row>
    <row r="391" spans="2:7" x14ac:dyDescent="0.25">
      <c r="B391" s="50" t="s">
        <v>283</v>
      </c>
      <c r="C391" s="23">
        <v>-2835934.89</v>
      </c>
      <c r="D391" s="23">
        <v>-2835934.89</v>
      </c>
      <c r="E391" s="23">
        <f t="shared" si="2"/>
        <v>0</v>
      </c>
      <c r="F391" s="23"/>
      <c r="G391" s="38"/>
    </row>
    <row r="392" spans="2:7" x14ac:dyDescent="0.25">
      <c r="B392" s="50" t="s">
        <v>284</v>
      </c>
      <c r="C392" s="23">
        <v>-3797463.44</v>
      </c>
      <c r="D392" s="23">
        <v>-3797463.44</v>
      </c>
      <c r="E392" s="23">
        <f t="shared" si="2"/>
        <v>0</v>
      </c>
      <c r="F392" s="23"/>
      <c r="G392" s="38"/>
    </row>
    <row r="393" spans="2:7" x14ac:dyDescent="0.25">
      <c r="B393" s="50" t="s">
        <v>285</v>
      </c>
      <c r="C393" s="23">
        <v>-2855982.34</v>
      </c>
      <c r="D393" s="23">
        <v>-2855982.34</v>
      </c>
      <c r="E393" s="23">
        <f t="shared" si="2"/>
        <v>0</v>
      </c>
      <c r="F393" s="23"/>
      <c r="G393" s="38"/>
    </row>
    <row r="394" spans="2:7" x14ac:dyDescent="0.25">
      <c r="B394" s="50" t="s">
        <v>286</v>
      </c>
      <c r="C394" s="23">
        <v>96574.21</v>
      </c>
      <c r="D394" s="23">
        <v>96574.21</v>
      </c>
      <c r="E394" s="23"/>
      <c r="F394" s="23"/>
      <c r="G394" s="38"/>
    </row>
    <row r="395" spans="2:7" x14ac:dyDescent="0.25">
      <c r="B395" s="50" t="s">
        <v>287</v>
      </c>
      <c r="C395" s="23">
        <v>4926067.33</v>
      </c>
      <c r="D395" s="23">
        <v>4926067.33</v>
      </c>
      <c r="E395" s="23"/>
      <c r="F395" s="23"/>
      <c r="G395" s="38"/>
    </row>
    <row r="396" spans="2:7" x14ac:dyDescent="0.25">
      <c r="B396" s="50" t="s">
        <v>288</v>
      </c>
      <c r="C396" s="23">
        <v>-1321604.8700000001</v>
      </c>
      <c r="D396" s="23">
        <v>-1321604.8700000001</v>
      </c>
      <c r="E396" s="23"/>
      <c r="F396" s="23"/>
      <c r="G396" s="38"/>
    </row>
    <row r="397" spans="2:7" x14ac:dyDescent="0.25">
      <c r="B397" s="50" t="s">
        <v>289</v>
      </c>
      <c r="C397" s="23">
        <v>-188921.55</v>
      </c>
      <c r="D397" s="23">
        <v>-188921.55</v>
      </c>
      <c r="E397" s="23">
        <f t="shared" si="2"/>
        <v>0</v>
      </c>
      <c r="F397" s="23"/>
      <c r="G397" s="38"/>
    </row>
    <row r="398" spans="2:7" x14ac:dyDescent="0.25">
      <c r="B398" s="24"/>
      <c r="C398" s="23"/>
      <c r="D398" s="23"/>
      <c r="E398" s="23"/>
      <c r="F398" s="23"/>
      <c r="G398" s="38"/>
    </row>
    <row r="399" spans="2:7" ht="19.5" customHeight="1" x14ac:dyDescent="0.25">
      <c r="C399" s="100">
        <f>SUM(C381:C398)</f>
        <v>-157142292.50999996</v>
      </c>
      <c r="D399" s="100">
        <f>SUM(D381:D398)</f>
        <v>-157142292.50999996</v>
      </c>
      <c r="E399" s="100">
        <f>SUM(E381:E398)</f>
        <v>0</v>
      </c>
      <c r="F399" s="46"/>
      <c r="G399" s="47"/>
    </row>
    <row r="401" spans="2:8" x14ac:dyDescent="0.25">
      <c r="H401" s="17">
        <v>14</v>
      </c>
    </row>
    <row r="406" spans="2:8" ht="27" customHeight="1" x14ac:dyDescent="0.25">
      <c r="B406" s="97" t="s">
        <v>290</v>
      </c>
      <c r="C406" s="75" t="s">
        <v>45</v>
      </c>
      <c r="D406" s="19" t="s">
        <v>46</v>
      </c>
      <c r="E406" s="19" t="s">
        <v>272</v>
      </c>
      <c r="F406" s="113" t="s">
        <v>130</v>
      </c>
    </row>
    <row r="407" spans="2:8" x14ac:dyDescent="0.25">
      <c r="B407" s="107" t="s">
        <v>291</v>
      </c>
      <c r="C407" s="21">
        <v>1704819.69</v>
      </c>
      <c r="D407" s="21">
        <v>3470089.86</v>
      </c>
      <c r="E407" s="23">
        <v>1765270.17</v>
      </c>
      <c r="F407" s="21"/>
    </row>
    <row r="408" spans="2:8" x14ac:dyDescent="0.25">
      <c r="B408" s="103" t="s">
        <v>292</v>
      </c>
      <c r="C408" s="23">
        <v>-30418.19</v>
      </c>
      <c r="D408" s="23">
        <v>-30418.19</v>
      </c>
      <c r="E408" s="23"/>
      <c r="F408" s="23"/>
    </row>
    <row r="409" spans="2:8" x14ac:dyDescent="0.25">
      <c r="B409" s="103" t="s">
        <v>293</v>
      </c>
      <c r="C409" s="23">
        <v>9555687.7400000002</v>
      </c>
      <c r="D409" s="23">
        <v>9555687.7400000002</v>
      </c>
      <c r="E409" s="23"/>
      <c r="F409" s="23"/>
    </row>
    <row r="410" spans="2:8" x14ac:dyDescent="0.25">
      <c r="B410" s="103" t="s">
        <v>294</v>
      </c>
      <c r="C410" s="23">
        <v>7870532.1699999999</v>
      </c>
      <c r="D410" s="23">
        <v>7870532.1699999999</v>
      </c>
      <c r="E410" s="23"/>
      <c r="F410" s="23"/>
    </row>
    <row r="411" spans="2:8" x14ac:dyDescent="0.25">
      <c r="B411" s="103" t="s">
        <v>295</v>
      </c>
      <c r="C411" s="23">
        <v>6325242.6500000004</v>
      </c>
      <c r="D411" s="23">
        <v>6325242.6500000004</v>
      </c>
      <c r="E411" s="23"/>
      <c r="F411" s="23"/>
    </row>
    <row r="412" spans="2:8" x14ac:dyDescent="0.25">
      <c r="B412" s="103" t="s">
        <v>296</v>
      </c>
      <c r="C412" s="23">
        <v>14004518.77</v>
      </c>
      <c r="D412" s="23">
        <v>14004518.77</v>
      </c>
      <c r="E412" s="23"/>
      <c r="F412" s="23"/>
    </row>
    <row r="413" spans="2:8" x14ac:dyDescent="0.25">
      <c r="B413" s="103" t="s">
        <v>297</v>
      </c>
      <c r="C413" s="23">
        <v>743959.54</v>
      </c>
      <c r="D413" s="23">
        <v>743959.54</v>
      </c>
      <c r="E413" s="23"/>
      <c r="F413" s="23"/>
    </row>
    <row r="414" spans="2:8" x14ac:dyDescent="0.25">
      <c r="B414" s="103" t="s">
        <v>298</v>
      </c>
      <c r="C414" s="23">
        <v>12072233.859999999</v>
      </c>
      <c r="D414" s="23">
        <v>12072233.859999999</v>
      </c>
      <c r="E414" s="23"/>
      <c r="F414" s="23"/>
    </row>
    <row r="415" spans="2:8" x14ac:dyDescent="0.25">
      <c r="B415" s="103" t="s">
        <v>299</v>
      </c>
      <c r="C415" s="23">
        <v>5727154.25</v>
      </c>
      <c r="D415" s="23">
        <v>5620838.71</v>
      </c>
      <c r="E415" s="23">
        <v>-106315.54</v>
      </c>
      <c r="F415" s="23"/>
    </row>
    <row r="416" spans="2:8" x14ac:dyDescent="0.25">
      <c r="B416" s="103" t="s">
        <v>300</v>
      </c>
      <c r="C416" s="23">
        <v>6056306.4500000002</v>
      </c>
      <c r="D416" s="23">
        <v>6056306.4500000002</v>
      </c>
      <c r="E416" s="23"/>
      <c r="F416" s="23"/>
    </row>
    <row r="417" spans="2:6" x14ac:dyDescent="0.25">
      <c r="B417" s="103" t="s">
        <v>301</v>
      </c>
      <c r="C417" s="23">
        <v>5311928.08</v>
      </c>
      <c r="D417" s="23">
        <v>5311928.08</v>
      </c>
      <c r="E417" s="23"/>
      <c r="F417" s="23"/>
    </row>
    <row r="418" spans="2:6" x14ac:dyDescent="0.25">
      <c r="B418" s="103" t="s">
        <v>302</v>
      </c>
      <c r="C418" s="23"/>
      <c r="D418" s="23">
        <v>7469124.0499999998</v>
      </c>
      <c r="E418" s="23">
        <v>7469124.0499999998</v>
      </c>
      <c r="F418" s="23"/>
    </row>
    <row r="419" spans="2:6" x14ac:dyDescent="0.25">
      <c r="B419" s="103" t="s">
        <v>303</v>
      </c>
      <c r="C419" s="23"/>
      <c r="D419" s="23">
        <v>-46262.38</v>
      </c>
      <c r="E419" s="23">
        <v>-46262.38</v>
      </c>
      <c r="F419" s="23"/>
    </row>
    <row r="420" spans="2:6" x14ac:dyDescent="0.25">
      <c r="B420" s="103" t="s">
        <v>304</v>
      </c>
      <c r="C420" s="23">
        <v>-3296991.52</v>
      </c>
      <c r="D420" s="23">
        <v>-3296991.52</v>
      </c>
      <c r="E420" s="23"/>
      <c r="F420" s="23"/>
    </row>
    <row r="421" spans="2:6" x14ac:dyDescent="0.25">
      <c r="B421" s="103" t="s">
        <v>305</v>
      </c>
      <c r="C421" s="23">
        <v>-17318120.739999998</v>
      </c>
      <c r="D421" s="23">
        <v>-17318120.739999998</v>
      </c>
      <c r="E421" s="23"/>
      <c r="F421" s="23"/>
    </row>
    <row r="422" spans="2:6" x14ac:dyDescent="0.25">
      <c r="B422" s="103" t="s">
        <v>306</v>
      </c>
      <c r="C422" s="23">
        <v>-3819726.8</v>
      </c>
      <c r="D422" s="23">
        <v>-3819726.8</v>
      </c>
      <c r="E422" s="23"/>
      <c r="F422" s="23"/>
    </row>
    <row r="423" spans="2:6" x14ac:dyDescent="0.25">
      <c r="B423" s="103" t="s">
        <v>307</v>
      </c>
      <c r="C423" s="23">
        <v>-17104865.5</v>
      </c>
      <c r="D423" s="23">
        <v>-17104865.5</v>
      </c>
      <c r="E423" s="23"/>
      <c r="F423" s="23"/>
    </row>
    <row r="424" spans="2:6" x14ac:dyDescent="0.25">
      <c r="B424" s="103" t="s">
        <v>308</v>
      </c>
      <c r="C424" s="23">
        <v>-2469700.42</v>
      </c>
      <c r="D424" s="23">
        <v>-2469700.42</v>
      </c>
      <c r="E424" s="23"/>
      <c r="F424" s="23"/>
    </row>
    <row r="425" spans="2:6" x14ac:dyDescent="0.25">
      <c r="B425" s="103" t="s">
        <v>309</v>
      </c>
      <c r="C425" s="23">
        <v>-546832.87</v>
      </c>
      <c r="D425" s="23">
        <v>-546832.87</v>
      </c>
      <c r="E425" s="23"/>
      <c r="F425" s="23"/>
    </row>
    <row r="426" spans="2:6" x14ac:dyDescent="0.25">
      <c r="B426" s="103" t="s">
        <v>310</v>
      </c>
      <c r="C426" s="23">
        <v>-53344.54</v>
      </c>
      <c r="D426" s="23">
        <v>-53344.54</v>
      </c>
      <c r="E426" s="23"/>
      <c r="F426" s="23"/>
    </row>
    <row r="427" spans="2:6" x14ac:dyDescent="0.25">
      <c r="B427" s="103" t="s">
        <v>311</v>
      </c>
      <c r="C427" s="23">
        <v>-48000</v>
      </c>
      <c r="D427" s="23">
        <v>-48000</v>
      </c>
      <c r="E427" s="23"/>
      <c r="F427" s="23"/>
    </row>
    <row r="428" spans="2:6" x14ac:dyDescent="0.25">
      <c r="B428" s="103" t="s">
        <v>312</v>
      </c>
      <c r="C428" s="23">
        <v>-1251547.5900000001</v>
      </c>
      <c r="D428" s="23">
        <v>-1251547.5900000001</v>
      </c>
      <c r="E428" s="23"/>
      <c r="F428" s="23"/>
    </row>
    <row r="429" spans="2:6" x14ac:dyDescent="0.25">
      <c r="B429" s="103" t="s">
        <v>313</v>
      </c>
      <c r="C429" s="23"/>
      <c r="D429" s="23">
        <v>-1276222.73</v>
      </c>
      <c r="E429" s="23">
        <v>-1276222.73</v>
      </c>
      <c r="F429" s="23"/>
    </row>
    <row r="430" spans="2:6" x14ac:dyDescent="0.25">
      <c r="B430" s="103" t="s">
        <v>314</v>
      </c>
      <c r="C430" s="23"/>
      <c r="D430" s="23">
        <v>1329816.68</v>
      </c>
      <c r="E430" s="23">
        <v>1329816.68</v>
      </c>
      <c r="F430" s="23"/>
    </row>
    <row r="431" spans="2:6" x14ac:dyDescent="0.25">
      <c r="B431" s="103" t="s">
        <v>315</v>
      </c>
      <c r="C431" s="23"/>
      <c r="D431" s="23">
        <v>-556809.35</v>
      </c>
      <c r="E431" s="23">
        <v>-556809.35</v>
      </c>
      <c r="F431" s="23"/>
    </row>
    <row r="432" spans="2:6" x14ac:dyDescent="0.25">
      <c r="B432" s="103" t="s">
        <v>316</v>
      </c>
      <c r="C432" s="23"/>
      <c r="D432" s="23">
        <v>-5815304.4000000004</v>
      </c>
      <c r="E432" s="23">
        <v>-5815304.4000000004</v>
      </c>
      <c r="F432" s="23"/>
    </row>
    <row r="433" spans="2:8" x14ac:dyDescent="0.25">
      <c r="B433" s="103" t="s">
        <v>317</v>
      </c>
      <c r="C433" s="23"/>
      <c r="D433" s="23">
        <v>911758.6</v>
      </c>
      <c r="E433" s="23">
        <v>911758.6</v>
      </c>
      <c r="F433" s="23"/>
    </row>
    <row r="434" spans="2:8" x14ac:dyDescent="0.25">
      <c r="B434" s="103" t="s">
        <v>318</v>
      </c>
      <c r="C434" s="23"/>
      <c r="D434" s="23">
        <v>-6272860.5700000003</v>
      </c>
      <c r="E434" s="23">
        <v>-6272860.5700000003</v>
      </c>
      <c r="F434" s="23"/>
    </row>
    <row r="435" spans="2:8" x14ac:dyDescent="0.25">
      <c r="B435" s="103" t="s">
        <v>319</v>
      </c>
      <c r="C435" s="23"/>
      <c r="D435" s="23">
        <v>10788852.529999999</v>
      </c>
      <c r="E435" s="23">
        <v>10788852.529999999</v>
      </c>
      <c r="F435" s="23"/>
    </row>
    <row r="436" spans="2:8" x14ac:dyDescent="0.25">
      <c r="B436" s="24" t="s">
        <v>320</v>
      </c>
      <c r="C436" s="23">
        <v>21728015.34</v>
      </c>
      <c r="D436" s="23">
        <v>28153792.23</v>
      </c>
      <c r="E436" s="23">
        <v>6425776.8899999997</v>
      </c>
      <c r="F436" s="23"/>
    </row>
    <row r="437" spans="2:8" ht="20.25" customHeight="1" x14ac:dyDescent="0.25">
      <c r="C437" s="100">
        <f>SUM(C407:C435)</f>
        <v>23432835.030000001</v>
      </c>
      <c r="D437" s="100">
        <f>SUM(D407:D435)</f>
        <v>31623882.090000018</v>
      </c>
      <c r="E437" s="100">
        <f>SUM(E407:E435)</f>
        <v>8191047.0599999968</v>
      </c>
      <c r="F437" s="114"/>
      <c r="H437" s="17"/>
    </row>
    <row r="443" spans="2:8" x14ac:dyDescent="0.25">
      <c r="B443" s="13" t="s">
        <v>321</v>
      </c>
    </row>
    <row r="445" spans="2:8" ht="30.75" customHeight="1" x14ac:dyDescent="0.25">
      <c r="B445" s="97" t="s">
        <v>322</v>
      </c>
      <c r="C445" s="75" t="s">
        <v>45</v>
      </c>
      <c r="D445" s="19" t="s">
        <v>46</v>
      </c>
      <c r="E445" s="19" t="s">
        <v>47</v>
      </c>
    </row>
    <row r="446" spans="2:8" x14ac:dyDescent="0.25">
      <c r="B446" s="98" t="s">
        <v>323</v>
      </c>
      <c r="C446" s="30">
        <v>12000</v>
      </c>
      <c r="D446" s="29">
        <v>12000</v>
      </c>
      <c r="E446" s="30">
        <f t="shared" ref="E446:E461" si="3">D446-C446</f>
        <v>0</v>
      </c>
    </row>
    <row r="447" spans="2:8" x14ac:dyDescent="0.25">
      <c r="B447" s="98" t="s">
        <v>324</v>
      </c>
      <c r="C447" s="30">
        <v>12000</v>
      </c>
      <c r="D447" s="29">
        <v>12000</v>
      </c>
      <c r="E447" s="30">
        <f t="shared" si="3"/>
        <v>0</v>
      </c>
    </row>
    <row r="448" spans="2:8" x14ac:dyDescent="0.25">
      <c r="B448" s="98" t="s">
        <v>325</v>
      </c>
      <c r="C448" s="30">
        <v>517385.75</v>
      </c>
      <c r="D448" s="29">
        <v>13856.91</v>
      </c>
      <c r="E448" s="30">
        <f t="shared" si="3"/>
        <v>-503528.84</v>
      </c>
    </row>
    <row r="449" spans="2:5" x14ac:dyDescent="0.25">
      <c r="B449" s="98" t="s">
        <v>326</v>
      </c>
      <c r="C449" s="30">
        <v>855284.32</v>
      </c>
      <c r="D449" s="29">
        <v>531833.66</v>
      </c>
      <c r="E449" s="30">
        <f t="shared" si="3"/>
        <v>-323450.65999999992</v>
      </c>
    </row>
    <row r="450" spans="2:5" x14ac:dyDescent="0.25">
      <c r="B450" s="98" t="s">
        <v>327</v>
      </c>
      <c r="C450" s="30">
        <v>398728.68</v>
      </c>
      <c r="D450" s="29">
        <v>292413.14</v>
      </c>
      <c r="E450" s="30">
        <f t="shared" si="3"/>
        <v>-106315.53999999998</v>
      </c>
    </row>
    <row r="451" spans="2:5" x14ac:dyDescent="0.25">
      <c r="B451" s="98" t="s">
        <v>328</v>
      </c>
      <c r="C451" s="30">
        <v>394115.72</v>
      </c>
      <c r="D451" s="5">
        <v>655137.56000000006</v>
      </c>
      <c r="E451" s="30">
        <f t="shared" si="3"/>
        <v>261021.84000000008</v>
      </c>
    </row>
    <row r="452" spans="2:5" x14ac:dyDescent="0.25">
      <c r="B452" s="98" t="s">
        <v>329</v>
      </c>
      <c r="C452" s="30">
        <v>107930.65</v>
      </c>
      <c r="D452" s="29">
        <v>107930.65</v>
      </c>
      <c r="E452" s="30">
        <f t="shared" si="3"/>
        <v>0</v>
      </c>
    </row>
    <row r="453" spans="2:5" x14ac:dyDescent="0.25">
      <c r="B453" s="98" t="s">
        <v>330</v>
      </c>
      <c r="C453" s="30">
        <v>556809.38</v>
      </c>
      <c r="D453" s="5">
        <v>1059919.8500000001</v>
      </c>
      <c r="E453" s="30">
        <f t="shared" si="3"/>
        <v>503110.47000000009</v>
      </c>
    </row>
    <row r="454" spans="2:5" x14ac:dyDescent="0.25">
      <c r="B454" s="98" t="s">
        <v>331</v>
      </c>
      <c r="C454" s="30">
        <v>2030976.97</v>
      </c>
      <c r="D454" s="29"/>
      <c r="E454" s="30">
        <f t="shared" si="3"/>
        <v>-2030976.97</v>
      </c>
    </row>
    <row r="455" spans="2:5" x14ac:dyDescent="0.25">
      <c r="B455" s="98" t="s">
        <v>332</v>
      </c>
      <c r="C455" s="30">
        <v>2186875.34</v>
      </c>
      <c r="D455" s="29"/>
      <c r="E455" s="30">
        <f t="shared" si="3"/>
        <v>-2186875.34</v>
      </c>
    </row>
    <row r="456" spans="2:5" x14ac:dyDescent="0.25">
      <c r="B456" s="98" t="s">
        <v>333</v>
      </c>
      <c r="C456" s="30">
        <v>4600663.0999999996</v>
      </c>
      <c r="D456" s="29"/>
      <c r="E456" s="30">
        <f t="shared" si="3"/>
        <v>-4600663.0999999996</v>
      </c>
    </row>
    <row r="457" spans="2:5" x14ac:dyDescent="0.25">
      <c r="B457" s="115" t="s">
        <v>334</v>
      </c>
      <c r="C457" s="116">
        <v>4453236.57</v>
      </c>
      <c r="D457" s="29"/>
      <c r="E457" s="30">
        <f t="shared" si="3"/>
        <v>-4453236.57</v>
      </c>
    </row>
    <row r="458" spans="2:5" x14ac:dyDescent="0.25">
      <c r="B458" s="115" t="s">
        <v>335</v>
      </c>
      <c r="C458" s="116">
        <v>1261055</v>
      </c>
      <c r="D458" s="29"/>
      <c r="E458" s="30">
        <f t="shared" si="3"/>
        <v>-1261055</v>
      </c>
    </row>
    <row r="459" spans="2:5" x14ac:dyDescent="0.25">
      <c r="B459" s="5" t="s">
        <v>336</v>
      </c>
      <c r="C459" s="116"/>
      <c r="D459" s="29">
        <v>4575687.51</v>
      </c>
      <c r="E459" s="30">
        <f t="shared" si="3"/>
        <v>4575687.51</v>
      </c>
    </row>
    <row r="460" spans="2:5" x14ac:dyDescent="0.25">
      <c r="B460" s="115" t="s">
        <v>337</v>
      </c>
      <c r="C460" s="116"/>
      <c r="D460" s="29">
        <v>69568.98</v>
      </c>
      <c r="E460" s="30">
        <f t="shared" si="3"/>
        <v>69568.98</v>
      </c>
    </row>
    <row r="461" spans="2:5" x14ac:dyDescent="0.25">
      <c r="B461" s="115" t="s">
        <v>338</v>
      </c>
      <c r="C461" s="116">
        <v>941557.7</v>
      </c>
      <c r="D461" s="29">
        <v>633238.07999999996</v>
      </c>
      <c r="E461" s="30">
        <f t="shared" si="3"/>
        <v>-308319.62</v>
      </c>
    </row>
    <row r="462" spans="2:5" x14ac:dyDescent="0.25">
      <c r="B462" s="117"/>
      <c r="C462" s="116"/>
      <c r="D462" s="29"/>
      <c r="E462" s="30"/>
    </row>
    <row r="463" spans="2:5" ht="21.75" customHeight="1" x14ac:dyDescent="0.25">
      <c r="C463" s="100">
        <f>SUM(C446:C462)</f>
        <v>18328619.18</v>
      </c>
      <c r="D463" s="100">
        <f>SUM(D446:D462)</f>
        <v>7963586.3399999999</v>
      </c>
      <c r="E463" s="100">
        <f>SUM(E446:E462)</f>
        <v>-10365032.839999998</v>
      </c>
    </row>
    <row r="468" spans="2:5" ht="24" customHeight="1" x14ac:dyDescent="0.25">
      <c r="B468" s="97" t="s">
        <v>339</v>
      </c>
      <c r="C468" s="75" t="s">
        <v>47</v>
      </c>
      <c r="D468" s="19" t="s">
        <v>340</v>
      </c>
    </row>
    <row r="469" spans="2:5" x14ac:dyDescent="0.25">
      <c r="B469" s="48" t="s">
        <v>341</v>
      </c>
      <c r="C469" s="112">
        <v>21670599.27</v>
      </c>
      <c r="D469" s="21"/>
      <c r="E469" s="35"/>
    </row>
    <row r="470" spans="2:5" x14ac:dyDescent="0.25">
      <c r="B470" s="50" t="s">
        <v>342</v>
      </c>
      <c r="C470" s="29">
        <v>-11676046.91</v>
      </c>
      <c r="D470" s="23"/>
      <c r="E470" s="35"/>
    </row>
    <row r="471" spans="2:5" x14ac:dyDescent="0.25">
      <c r="B471" s="22" t="s">
        <v>343</v>
      </c>
      <c r="C471" s="118">
        <f>SUM(C469:C470)</f>
        <v>9994552.3599999994</v>
      </c>
      <c r="D471" s="23"/>
      <c r="E471" s="35"/>
    </row>
    <row r="472" spans="2:5" x14ac:dyDescent="0.25">
      <c r="B472" s="50" t="s">
        <v>344</v>
      </c>
      <c r="C472" s="29">
        <v>1017010.97</v>
      </c>
      <c r="D472" s="23"/>
      <c r="E472" s="35"/>
    </row>
    <row r="473" spans="2:5" x14ac:dyDescent="0.25">
      <c r="B473" s="50" t="s">
        <v>345</v>
      </c>
      <c r="C473" s="38">
        <v>35904.85</v>
      </c>
      <c r="D473" s="23"/>
      <c r="E473" s="35"/>
    </row>
    <row r="474" spans="2:5" x14ac:dyDescent="0.25">
      <c r="B474" s="50" t="s">
        <v>346</v>
      </c>
      <c r="C474" s="38">
        <v>0</v>
      </c>
      <c r="D474" s="23"/>
      <c r="E474" s="35"/>
    </row>
    <row r="475" spans="2:5" x14ac:dyDescent="0.25">
      <c r="B475" s="50" t="s">
        <v>347</v>
      </c>
      <c r="C475" s="38">
        <v>8931</v>
      </c>
      <c r="D475" s="23"/>
      <c r="E475" s="35"/>
    </row>
    <row r="476" spans="2:5" x14ac:dyDescent="0.25">
      <c r="B476" s="50" t="s">
        <v>348</v>
      </c>
      <c r="C476" s="38">
        <v>39705.699999999997</v>
      </c>
      <c r="D476" s="23"/>
      <c r="E476" s="35"/>
    </row>
    <row r="477" spans="2:5" x14ac:dyDescent="0.25">
      <c r="B477" s="22" t="s">
        <v>349</v>
      </c>
      <c r="C477" s="118">
        <f>SUM(C472:C476)</f>
        <v>1101552.52</v>
      </c>
      <c r="D477" s="23"/>
      <c r="E477" s="35"/>
    </row>
    <row r="478" spans="2:5" x14ac:dyDescent="0.25">
      <c r="B478" s="24"/>
      <c r="C478" s="41"/>
      <c r="D478" s="25"/>
      <c r="E478" s="35"/>
    </row>
    <row r="479" spans="2:5" ht="18" customHeight="1" x14ac:dyDescent="0.25">
      <c r="C479" s="78">
        <f>C471+C477</f>
        <v>11096104.879999999</v>
      </c>
      <c r="D479" s="19"/>
    </row>
    <row r="480" spans="2:5" ht="18" customHeight="1" x14ac:dyDescent="0.25">
      <c r="C480" s="109"/>
      <c r="D480" s="61"/>
    </row>
    <row r="481" spans="2:8" ht="18" customHeight="1" x14ac:dyDescent="0.25">
      <c r="C481" s="109"/>
      <c r="D481" s="61"/>
    </row>
    <row r="482" spans="2:8" x14ac:dyDescent="0.25">
      <c r="H482" s="17">
        <v>15</v>
      </c>
    </row>
    <row r="483" spans="2:8" x14ac:dyDescent="0.25">
      <c r="B483" s="13" t="s">
        <v>350</v>
      </c>
    </row>
    <row r="484" spans="2:8" ht="12" customHeight="1" x14ac:dyDescent="0.25">
      <c r="B484" s="13" t="s">
        <v>351</v>
      </c>
    </row>
    <row r="485" spans="2:8" x14ac:dyDescent="0.25">
      <c r="B485" s="119" t="s">
        <v>352</v>
      </c>
      <c r="C485" s="120"/>
      <c r="D485" s="120"/>
      <c r="E485" s="121"/>
    </row>
    <row r="486" spans="2:8" x14ac:dyDescent="0.25">
      <c r="B486" s="122" t="s">
        <v>353</v>
      </c>
      <c r="C486" s="123"/>
      <c r="D486" s="123"/>
      <c r="E486" s="124"/>
      <c r="G486" s="125"/>
    </row>
    <row r="487" spans="2:8" x14ac:dyDescent="0.25">
      <c r="B487" s="126" t="s">
        <v>354</v>
      </c>
      <c r="C487" s="127"/>
      <c r="D487" s="127"/>
      <c r="E487" s="128"/>
      <c r="G487" s="125"/>
    </row>
    <row r="488" spans="2:8" x14ac:dyDescent="0.25">
      <c r="B488" s="129" t="s">
        <v>355</v>
      </c>
      <c r="C488" s="130"/>
      <c r="E488" s="131">
        <v>61421337.149999999</v>
      </c>
      <c r="G488" s="125"/>
      <c r="H488" s="17"/>
    </row>
    <row r="489" spans="2:8" x14ac:dyDescent="0.25">
      <c r="B489" s="132"/>
      <c r="C489" s="132"/>
      <c r="G489" s="125"/>
    </row>
    <row r="490" spans="2:8" x14ac:dyDescent="0.25">
      <c r="B490" s="133" t="s">
        <v>356</v>
      </c>
      <c r="C490" s="133"/>
      <c r="D490" s="134"/>
      <c r="E490" s="135">
        <f>SUM(D490:D495)</f>
        <v>351854.48</v>
      </c>
    </row>
    <row r="491" spans="2:8" x14ac:dyDescent="0.25">
      <c r="B491" s="136" t="s">
        <v>357</v>
      </c>
      <c r="C491" s="136"/>
      <c r="D491" s="135">
        <v>0</v>
      </c>
      <c r="E491" s="137"/>
    </row>
    <row r="492" spans="2:8" x14ac:dyDescent="0.25">
      <c r="B492" s="136" t="s">
        <v>358</v>
      </c>
      <c r="C492" s="136"/>
      <c r="D492" s="135">
        <v>0</v>
      </c>
      <c r="E492" s="137"/>
      <c r="G492" s="125"/>
    </row>
    <row r="493" spans="2:8" x14ac:dyDescent="0.25">
      <c r="B493" s="136" t="s">
        <v>359</v>
      </c>
      <c r="C493" s="136"/>
      <c r="D493" s="135">
        <v>0</v>
      </c>
      <c r="E493" s="137"/>
    </row>
    <row r="494" spans="2:8" x14ac:dyDescent="0.25">
      <c r="B494" s="136" t="s">
        <v>360</v>
      </c>
      <c r="C494" s="136"/>
      <c r="D494" s="135">
        <v>351854.48</v>
      </c>
      <c r="E494" s="137"/>
    </row>
    <row r="495" spans="2:8" x14ac:dyDescent="0.25">
      <c r="B495" s="138" t="s">
        <v>361</v>
      </c>
      <c r="C495" s="139"/>
      <c r="D495" s="135">
        <v>0</v>
      </c>
      <c r="E495" s="137"/>
    </row>
    <row r="496" spans="2:8" x14ac:dyDescent="0.25">
      <c r="B496" s="132"/>
      <c r="C496" s="132"/>
    </row>
    <row r="497" spans="2:9" x14ac:dyDescent="0.25">
      <c r="B497" s="133" t="s">
        <v>362</v>
      </c>
      <c r="C497" s="133"/>
      <c r="D497" s="134"/>
      <c r="E497" s="135">
        <f>SUM(D497:D501)</f>
        <v>0</v>
      </c>
    </row>
    <row r="498" spans="2:9" x14ac:dyDescent="0.25">
      <c r="B498" s="136" t="s">
        <v>363</v>
      </c>
      <c r="C498" s="136"/>
      <c r="D498" s="135">
        <v>0</v>
      </c>
      <c r="E498" s="137"/>
    </row>
    <row r="499" spans="2:9" x14ac:dyDescent="0.25">
      <c r="B499" s="136" t="s">
        <v>364</v>
      </c>
      <c r="C499" s="136"/>
      <c r="D499" s="135">
        <v>0</v>
      </c>
      <c r="E499" s="137"/>
    </row>
    <row r="500" spans="2:9" x14ac:dyDescent="0.25">
      <c r="B500" s="136" t="s">
        <v>365</v>
      </c>
      <c r="C500" s="136"/>
      <c r="D500" s="135">
        <v>0</v>
      </c>
      <c r="E500" s="137"/>
    </row>
    <row r="501" spans="2:9" x14ac:dyDescent="0.25">
      <c r="B501" s="140" t="s">
        <v>366</v>
      </c>
      <c r="C501" s="141"/>
      <c r="D501" s="135">
        <v>0</v>
      </c>
      <c r="E501" s="142"/>
      <c r="F501" s="143">
        <f>E503-[1]EA!$C$22</f>
        <v>31642953.549999993</v>
      </c>
    </row>
    <row r="502" spans="2:9" x14ac:dyDescent="0.25">
      <c r="B502" s="132"/>
      <c r="C502" s="132"/>
    </row>
    <row r="503" spans="2:9" x14ac:dyDescent="0.25">
      <c r="B503" s="144" t="s">
        <v>367</v>
      </c>
      <c r="C503" s="144"/>
      <c r="E503" s="145">
        <f>+E488+E490-E497</f>
        <v>61773191.629999995</v>
      </c>
      <c r="F503" s="146"/>
      <c r="G503" s="147"/>
      <c r="I503" s="148"/>
    </row>
    <row r="504" spans="2:9" ht="106.2" customHeight="1" x14ac:dyDescent="0.25">
      <c r="B504" s="5"/>
      <c r="C504" s="5"/>
      <c r="D504" s="5"/>
      <c r="E504" s="29"/>
    </row>
    <row r="505" spans="2:9" x14ac:dyDescent="0.25">
      <c r="B505" s="119" t="s">
        <v>368</v>
      </c>
      <c r="C505" s="120"/>
      <c r="D505" s="120"/>
      <c r="E505" s="121"/>
    </row>
    <row r="506" spans="2:9" x14ac:dyDescent="0.25">
      <c r="B506" s="122" t="s">
        <v>369</v>
      </c>
      <c r="C506" s="123"/>
      <c r="D506" s="123"/>
      <c r="E506" s="124"/>
    </row>
    <row r="507" spans="2:9" x14ac:dyDescent="0.25">
      <c r="B507" s="126" t="s">
        <v>354</v>
      </c>
      <c r="C507" s="127"/>
      <c r="D507" s="127"/>
      <c r="E507" s="128"/>
    </row>
    <row r="508" spans="2:9" x14ac:dyDescent="0.25">
      <c r="B508" s="129" t="s">
        <v>370</v>
      </c>
      <c r="C508" s="130"/>
      <c r="E508" s="149">
        <v>69884319.930000007</v>
      </c>
      <c r="G508" s="29"/>
    </row>
    <row r="509" spans="2:9" x14ac:dyDescent="0.25">
      <c r="B509" s="132"/>
      <c r="C509" s="132"/>
    </row>
    <row r="510" spans="2:9" x14ac:dyDescent="0.25">
      <c r="B510" s="150" t="s">
        <v>371</v>
      </c>
      <c r="C510" s="150"/>
      <c r="D510" s="134"/>
      <c r="E510" s="151">
        <f>SUM(D510:D528)</f>
        <v>11250622.16</v>
      </c>
    </row>
    <row r="511" spans="2:9" x14ac:dyDescent="0.25">
      <c r="B511" s="136" t="s">
        <v>372</v>
      </c>
      <c r="C511" s="136"/>
      <c r="D511" s="135">
        <v>1171528.25</v>
      </c>
      <c r="E511" s="152"/>
    </row>
    <row r="512" spans="2:9" x14ac:dyDescent="0.25">
      <c r="B512" s="136" t="s">
        <v>373</v>
      </c>
      <c r="C512" s="136"/>
      <c r="D512" s="135">
        <v>35904.85</v>
      </c>
      <c r="E512" s="152"/>
    </row>
    <row r="513" spans="2:8" x14ac:dyDescent="0.25">
      <c r="B513" s="136" t="s">
        <v>374</v>
      </c>
      <c r="C513" s="136"/>
      <c r="D513" s="135">
        <v>0</v>
      </c>
      <c r="E513" s="152"/>
    </row>
    <row r="514" spans="2:8" x14ac:dyDescent="0.25">
      <c r="B514" s="136" t="s">
        <v>375</v>
      </c>
      <c r="C514" s="136"/>
      <c r="D514" s="135">
        <v>8931</v>
      </c>
      <c r="E514" s="152"/>
      <c r="H514" s="17"/>
    </row>
    <row r="515" spans="2:8" x14ac:dyDescent="0.25">
      <c r="B515" s="136" t="s">
        <v>376</v>
      </c>
      <c r="C515" s="136"/>
      <c r="D515" s="135">
        <v>0</v>
      </c>
      <c r="E515" s="152"/>
      <c r="G515" s="125"/>
    </row>
    <row r="516" spans="2:8" x14ac:dyDescent="0.25">
      <c r="B516" s="136" t="s">
        <v>377</v>
      </c>
      <c r="C516" s="136"/>
      <c r="D516" s="135">
        <v>39705.699999999997</v>
      </c>
      <c r="E516" s="152"/>
    </row>
    <row r="517" spans="2:8" x14ac:dyDescent="0.25">
      <c r="B517" s="136" t="s">
        <v>378</v>
      </c>
      <c r="C517" s="136"/>
      <c r="D517" s="135">
        <v>0</v>
      </c>
      <c r="E517" s="152"/>
      <c r="G517" s="125"/>
    </row>
    <row r="518" spans="2:8" x14ac:dyDescent="0.25">
      <c r="B518" s="136" t="s">
        <v>379</v>
      </c>
      <c r="C518" s="136"/>
      <c r="D518" s="135">
        <v>0</v>
      </c>
      <c r="E518" s="152"/>
    </row>
    <row r="519" spans="2:8" x14ac:dyDescent="0.25">
      <c r="B519" s="136" t="s">
        <v>380</v>
      </c>
      <c r="C519" s="136"/>
      <c r="D519" s="135">
        <v>0</v>
      </c>
      <c r="E519" s="152"/>
      <c r="G519" s="125"/>
    </row>
    <row r="520" spans="2:8" x14ac:dyDescent="0.25">
      <c r="B520" s="136" t="s">
        <v>381</v>
      </c>
      <c r="C520" s="136"/>
      <c r="D520" s="135">
        <v>9994552.3599999994</v>
      </c>
      <c r="E520" s="152"/>
      <c r="G520" s="125"/>
    </row>
    <row r="521" spans="2:8" x14ac:dyDescent="0.25">
      <c r="B521" s="136" t="s">
        <v>382</v>
      </c>
      <c r="C521" s="136"/>
      <c r="D521" s="135">
        <v>0</v>
      </c>
      <c r="E521" s="152"/>
      <c r="G521" s="125"/>
    </row>
    <row r="522" spans="2:8" x14ac:dyDescent="0.25">
      <c r="B522" s="136" t="s">
        <v>383</v>
      </c>
      <c r="C522" s="136"/>
      <c r="D522" s="135">
        <v>0</v>
      </c>
      <c r="E522" s="152"/>
      <c r="G522" s="125"/>
    </row>
    <row r="523" spans="2:8" x14ac:dyDescent="0.25">
      <c r="B523" s="136" t="s">
        <v>384</v>
      </c>
      <c r="C523" s="136"/>
      <c r="D523" s="135">
        <v>0</v>
      </c>
      <c r="E523" s="152"/>
      <c r="G523" s="125"/>
    </row>
    <row r="524" spans="2:8" x14ac:dyDescent="0.25">
      <c r="B524" s="136" t="s">
        <v>385</v>
      </c>
      <c r="C524" s="136"/>
      <c r="D524" s="135">
        <v>0</v>
      </c>
      <c r="E524" s="152"/>
      <c r="G524" s="153"/>
    </row>
    <row r="525" spans="2:8" x14ac:dyDescent="0.25">
      <c r="B525" s="136" t="s">
        <v>386</v>
      </c>
      <c r="C525" s="136"/>
      <c r="D525" s="135">
        <v>0</v>
      </c>
      <c r="E525" s="152"/>
      <c r="H525" s="17"/>
    </row>
    <row r="526" spans="2:8" x14ac:dyDescent="0.25">
      <c r="B526" s="136" t="s">
        <v>387</v>
      </c>
      <c r="C526" s="136"/>
      <c r="D526" s="135">
        <v>0</v>
      </c>
      <c r="E526" s="152"/>
    </row>
    <row r="527" spans="2:8" ht="12.75" customHeight="1" x14ac:dyDescent="0.25">
      <c r="B527" s="136" t="s">
        <v>388</v>
      </c>
      <c r="C527" s="136"/>
      <c r="D527" s="135">
        <v>0</v>
      </c>
      <c r="E527" s="152"/>
    </row>
    <row r="528" spans="2:8" x14ac:dyDescent="0.25">
      <c r="B528" s="154" t="s">
        <v>389</v>
      </c>
      <c r="C528" s="155"/>
      <c r="D528" s="135">
        <v>0</v>
      </c>
      <c r="E528" s="152"/>
      <c r="H528" s="17"/>
    </row>
    <row r="529" spans="2:7" x14ac:dyDescent="0.25">
      <c r="B529" s="150" t="s">
        <v>390</v>
      </c>
      <c r="C529" s="150"/>
      <c r="D529" s="156"/>
      <c r="E529" s="151">
        <f>SUM(D529:D536)</f>
        <v>6257742.0099999998</v>
      </c>
    </row>
    <row r="530" spans="2:7" x14ac:dyDescent="0.25">
      <c r="B530" s="136" t="s">
        <v>391</v>
      </c>
      <c r="C530" s="136"/>
      <c r="D530" s="135">
        <v>6257742.0099999998</v>
      </c>
      <c r="E530" s="152"/>
    </row>
    <row r="531" spans="2:7" x14ac:dyDescent="0.25">
      <c r="B531" s="136" t="s">
        <v>392</v>
      </c>
      <c r="C531" s="136"/>
      <c r="D531" s="135">
        <v>0</v>
      </c>
      <c r="E531" s="152"/>
    </row>
    <row r="532" spans="2:7" x14ac:dyDescent="0.25">
      <c r="B532" s="136" t="s">
        <v>393</v>
      </c>
      <c r="C532" s="136"/>
      <c r="D532" s="135">
        <v>0</v>
      </c>
      <c r="E532" s="152"/>
    </row>
    <row r="533" spans="2:7" x14ac:dyDescent="0.25">
      <c r="B533" s="136" t="s">
        <v>394</v>
      </c>
      <c r="C533" s="136"/>
      <c r="D533" s="135">
        <v>0</v>
      </c>
      <c r="E533" s="152"/>
    </row>
    <row r="534" spans="2:7" x14ac:dyDescent="0.25">
      <c r="B534" s="136" t="s">
        <v>395</v>
      </c>
      <c r="C534" s="136"/>
      <c r="D534" s="135">
        <v>0</v>
      </c>
      <c r="E534" s="152"/>
    </row>
    <row r="535" spans="2:7" x14ac:dyDescent="0.25">
      <c r="B535" s="136" t="s">
        <v>396</v>
      </c>
      <c r="C535" s="136"/>
      <c r="D535" s="135">
        <v>0</v>
      </c>
      <c r="E535" s="152"/>
    </row>
    <row r="536" spans="2:7" x14ac:dyDescent="0.25">
      <c r="B536" s="154" t="s">
        <v>397</v>
      </c>
      <c r="C536" s="155"/>
      <c r="D536" s="135">
        <v>0</v>
      </c>
      <c r="E536" s="152"/>
    </row>
    <row r="537" spans="2:7" x14ac:dyDescent="0.25">
      <c r="B537" s="157" t="s">
        <v>398</v>
      </c>
      <c r="E537" s="145">
        <f>+E508-E510+E529</f>
        <v>64891439.780000009</v>
      </c>
      <c r="F537" s="125"/>
      <c r="G537" s="125"/>
    </row>
    <row r="538" spans="2:7" x14ac:dyDescent="0.25">
      <c r="F538" s="146"/>
      <c r="G538" s="17"/>
    </row>
    <row r="539" spans="2:7" x14ac:dyDescent="0.25">
      <c r="E539" s="125"/>
      <c r="F539" s="146"/>
    </row>
    <row r="540" spans="2:7" x14ac:dyDescent="0.25">
      <c r="B540" s="11" t="s">
        <v>399</v>
      </c>
      <c r="C540" s="11"/>
      <c r="D540" s="11"/>
      <c r="E540" s="11"/>
      <c r="F540" s="11"/>
    </row>
    <row r="541" spans="2:7" ht="21" customHeight="1" x14ac:dyDescent="0.25">
      <c r="B541" s="62" t="s">
        <v>400</v>
      </c>
      <c r="C541" s="63" t="s">
        <v>45</v>
      </c>
      <c r="D541" s="95" t="s">
        <v>46</v>
      </c>
      <c r="E541" s="95" t="s">
        <v>47</v>
      </c>
    </row>
    <row r="542" spans="2:7" x14ac:dyDescent="0.25">
      <c r="B542" s="20" t="s">
        <v>401</v>
      </c>
      <c r="C542" s="158">
        <v>0</v>
      </c>
      <c r="D542" s="112">
        <v>0</v>
      </c>
      <c r="E542" s="112"/>
    </row>
    <row r="543" spans="2:7" x14ac:dyDescent="0.25">
      <c r="B543" s="24"/>
      <c r="C543" s="159">
        <v>0</v>
      </c>
      <c r="D543" s="160">
        <v>0</v>
      </c>
      <c r="E543" s="160">
        <v>0</v>
      </c>
    </row>
    <row r="544" spans="2:7" ht="21" customHeight="1" x14ac:dyDescent="0.25">
      <c r="C544" s="19">
        <f>SUM(C543:C543)</f>
        <v>0</v>
      </c>
      <c r="D544" s="19">
        <f>SUM(D543:D543)</f>
        <v>0</v>
      </c>
      <c r="E544" s="19">
        <f>SUM(E543:E543)</f>
        <v>0</v>
      </c>
    </row>
    <row r="546" spans="2:8" x14ac:dyDescent="0.25">
      <c r="B546" s="2" t="s">
        <v>402</v>
      </c>
    </row>
    <row r="547" spans="2:8" ht="12" customHeight="1" x14ac:dyDescent="0.25"/>
    <row r="548" spans="2:8" ht="12" customHeight="1" x14ac:dyDescent="0.25"/>
    <row r="549" spans="2:8" ht="12" customHeight="1" x14ac:dyDescent="0.25"/>
    <row r="550" spans="2:8" ht="12" customHeight="1" x14ac:dyDescent="0.25"/>
    <row r="551" spans="2:8" ht="12" customHeight="1" x14ac:dyDescent="0.25"/>
    <row r="552" spans="2:8" x14ac:dyDescent="0.25">
      <c r="C552" s="5"/>
      <c r="D552" s="5"/>
      <c r="E552" s="5"/>
    </row>
    <row r="554" spans="2:8" x14ac:dyDescent="0.25">
      <c r="B554" s="5"/>
      <c r="C554" s="5"/>
      <c r="D554" s="161"/>
      <c r="E554" s="5"/>
      <c r="F554" s="5"/>
      <c r="H554" s="17"/>
    </row>
    <row r="555" spans="2:8" x14ac:dyDescent="0.25">
      <c r="C555" s="5"/>
      <c r="D555" s="162"/>
      <c r="E555" s="162"/>
      <c r="G555" s="5"/>
    </row>
    <row r="556" spans="2:8" x14ac:dyDescent="0.25">
      <c r="B556" s="161"/>
      <c r="C556" s="5"/>
      <c r="D556" s="162"/>
      <c r="E556" s="162"/>
      <c r="F556" s="5"/>
      <c r="G556" s="5"/>
    </row>
    <row r="557" spans="2:8" x14ac:dyDescent="0.25">
      <c r="B557" s="5"/>
      <c r="C557" s="5"/>
      <c r="F557" s="5"/>
      <c r="G557" s="5"/>
    </row>
    <row r="558" spans="2:8" x14ac:dyDescent="0.25">
      <c r="B558" s="5"/>
      <c r="C558" s="5"/>
      <c r="D558" s="5"/>
      <c r="E558" s="5"/>
      <c r="F558" s="5"/>
      <c r="G558" s="5"/>
      <c r="H558" s="17"/>
    </row>
    <row r="559" spans="2:8" x14ac:dyDescent="0.25">
      <c r="G559" s="17"/>
    </row>
    <row r="562" spans="8:8" ht="12.75" customHeight="1" x14ac:dyDescent="0.25"/>
    <row r="565" spans="8:8" ht="12.75" customHeight="1" x14ac:dyDescent="0.25">
      <c r="H565" s="17"/>
    </row>
    <row r="575" spans="8:8" x14ac:dyDescent="0.25">
      <c r="H575" s="17"/>
    </row>
    <row r="585" spans="8:8" x14ac:dyDescent="0.25">
      <c r="H585" s="17"/>
    </row>
  </sheetData>
  <mergeCells count="66">
    <mergeCell ref="B534:C534"/>
    <mergeCell ref="B535:C535"/>
    <mergeCell ref="B536:C536"/>
    <mergeCell ref="B540:F540"/>
    <mergeCell ref="D555:E555"/>
    <mergeCell ref="D556:E556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3:C503"/>
    <mergeCell ref="B505:E505"/>
    <mergeCell ref="B506:E506"/>
    <mergeCell ref="B507:E507"/>
    <mergeCell ref="B508:C508"/>
    <mergeCell ref="B509:C509"/>
    <mergeCell ref="B497:C497"/>
    <mergeCell ref="B498:C498"/>
    <mergeCell ref="B499:C499"/>
    <mergeCell ref="B500:C500"/>
    <mergeCell ref="B501:C501"/>
    <mergeCell ref="B502:C502"/>
    <mergeCell ref="B491:C491"/>
    <mergeCell ref="B492:C492"/>
    <mergeCell ref="B493:C493"/>
    <mergeCell ref="B494:C494"/>
    <mergeCell ref="B495:C495"/>
    <mergeCell ref="B496:C496"/>
    <mergeCell ref="B485:E485"/>
    <mergeCell ref="B486:E486"/>
    <mergeCell ref="B487:E487"/>
    <mergeCell ref="B488:C488"/>
    <mergeCell ref="B489:C489"/>
    <mergeCell ref="B490:C490"/>
    <mergeCell ref="D209:E209"/>
    <mergeCell ref="D217:E217"/>
    <mergeCell ref="D227:E227"/>
    <mergeCell ref="D261:E261"/>
    <mergeCell ref="D271:E271"/>
    <mergeCell ref="F399:G399"/>
    <mergeCell ref="A2:H2"/>
    <mergeCell ref="A3:H3"/>
    <mergeCell ref="A4:H4"/>
    <mergeCell ref="A9:H9"/>
    <mergeCell ref="D78:E78"/>
    <mergeCell ref="D201:E201"/>
  </mergeCells>
  <dataValidations count="4">
    <dataValidation allowBlank="1" showInputMessage="1" showErrorMessage="1" prompt="Especificar origen de dicho recurso: Federal, Estatal, Municipal, Particulares." sqref="D197 D205 D213" xr:uid="{54DBB0D3-D2FC-43FF-A2D8-34358A37EA18}"/>
    <dataValidation allowBlank="1" showInputMessage="1" showErrorMessage="1" prompt="Características cualitativas significativas que les impacten financieramente." sqref="D161:E161 E197 E205 E213" xr:uid="{EE421245-D0C3-41E2-86ED-A3E7433C23DE}"/>
    <dataValidation allowBlank="1" showInputMessage="1" showErrorMessage="1" prompt="Corresponde al número de la cuenta de acuerdo al Plan de Cuentas emitido por el CONAC (DOF 22/11/2010)." sqref="B161" xr:uid="{AE3942F5-B300-4DEE-97DD-20B0F5FF8A0D}"/>
    <dataValidation allowBlank="1" showInputMessage="1" showErrorMessage="1" prompt="Saldo final del periodo que corresponde la cuenta pública presentada (mensual:  enero, febrero, marzo, etc.; trimestral: 1er, 2do, 3ro. o 4to.)." sqref="C161 C197 C205 C213" xr:uid="{6A164829-B3A7-4C1B-B023-11704FB64C01}"/>
  </dataValidations>
  <pageMargins left="0.27559055118110237" right="0.31496062992125984" top="0.39370078740157483" bottom="0.35433070866141736" header="0.31496062992125984" footer="0.31496062992125984"/>
  <pageSetup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</vt:lpstr>
      <vt:lpstr>NOTAS!Área_de_impresión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2021-01-28T21:54:10Z</dcterms:created>
  <dcterms:modified xsi:type="dcterms:W3CDTF">2021-01-28T21:55:39Z</dcterms:modified>
</cp:coreProperties>
</file>